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20115" windowHeight="7965"/>
  </bookViews>
  <sheets>
    <sheet name="Pearson" sheetId="3" r:id="rId1"/>
  </sheets>
  <calcPr calcId="125725"/>
</workbook>
</file>

<file path=xl/calcChain.xml><?xml version="1.0" encoding="utf-8"?>
<calcChain xmlns="http://schemas.openxmlformats.org/spreadsheetml/2006/main">
  <c r="G6" i="3"/>
  <c r="C12"/>
  <c r="G14" l="1"/>
  <c r="L14" l="1"/>
  <c r="G13"/>
  <c r="H27" l="1"/>
  <c r="H20"/>
  <c r="I20"/>
  <c r="G11"/>
  <c r="J27"/>
  <c r="J20" l="1"/>
  <c r="J23"/>
  <c r="F19"/>
  <c r="J14" s="1"/>
  <c r="H24"/>
  <c r="C14" l="1"/>
  <c r="G16" s="1"/>
  <c r="J13" l="1"/>
  <c r="J11" l="1"/>
  <c r="J15" l="1"/>
  <c r="K15" s="1"/>
</calcChain>
</file>

<file path=xl/sharedStrings.xml><?xml version="1.0" encoding="utf-8"?>
<sst xmlns="http://schemas.openxmlformats.org/spreadsheetml/2006/main" count="76" uniqueCount="71">
  <si>
    <t>Fish meal</t>
  </si>
  <si>
    <t>Bloodmeal</t>
  </si>
  <si>
    <t>Nduma leaves</t>
  </si>
  <si>
    <t>Cattle feed</t>
  </si>
  <si>
    <t>Sorghum</t>
  </si>
  <si>
    <t>Rice Bran</t>
  </si>
  <si>
    <t>Sweet potato leaves</t>
  </si>
  <si>
    <t>Omena</t>
  </si>
  <si>
    <t>Soybean</t>
  </si>
  <si>
    <t>Slaughterhouse Waste</t>
  </si>
  <si>
    <t>caridina</t>
  </si>
  <si>
    <t>Cattle Stomach meal</t>
  </si>
  <si>
    <t>Cassava leaf meal</t>
  </si>
  <si>
    <t>LOW PROTEIN ITEMS</t>
  </si>
  <si>
    <t>HIGH PROTEIN ITEM</t>
  </si>
  <si>
    <t>FEED 1</t>
  </si>
  <si>
    <t>FEED 2</t>
  </si>
  <si>
    <t>MIX AS FOLLOWS:</t>
  </si>
  <si>
    <t>TOTAL</t>
  </si>
  <si>
    <t>NDUMA ONLY</t>
  </si>
  <si>
    <t>RICEBRAN ONLY</t>
  </si>
  <si>
    <t>QUANTITY REQUIRED</t>
  </si>
  <si>
    <t>NDUMA SHARE</t>
  </si>
  <si>
    <t>RICEBRAN SHARE</t>
  </si>
  <si>
    <t>FISHMEAL (RICEBRAN ONLY)</t>
  </si>
  <si>
    <t>FISHMEAL(NDUMA ONLY)</t>
  </si>
  <si>
    <t>FISHMEAL+MIX</t>
  </si>
  <si>
    <t>MIX TOTAL</t>
  </si>
  <si>
    <t>Chicken visceral meal</t>
  </si>
  <si>
    <t>FISH FEED FORMULATION MADE SIMPLE (PEARSONS SQUARE METHOD)</t>
  </si>
  <si>
    <t>Poultry offal meal</t>
  </si>
  <si>
    <t>Maggot meal</t>
  </si>
  <si>
    <t>Dried Earthworms</t>
  </si>
  <si>
    <t>Slaughterhouse waste</t>
  </si>
  <si>
    <t>Cattle stomach meal</t>
  </si>
  <si>
    <t>Soybean meal</t>
  </si>
  <si>
    <t>Sweet potato leaf meal</t>
  </si>
  <si>
    <t>Peanut leaf meal</t>
  </si>
  <si>
    <t>Sesbania leaf meal</t>
  </si>
  <si>
    <t>Cassava leaves</t>
  </si>
  <si>
    <t>Fresh Cassava root</t>
  </si>
  <si>
    <t>Dry Cassava root</t>
  </si>
  <si>
    <t>Baker's yeast</t>
  </si>
  <si>
    <t>Brewer's Yeast</t>
  </si>
  <si>
    <t>Chicken grower's mash</t>
  </si>
  <si>
    <t>Chicken starter</t>
  </si>
  <si>
    <t>Chicken layer's ration</t>
  </si>
  <si>
    <t>Chicken growers finisher</t>
  </si>
  <si>
    <t>Rice bran</t>
  </si>
  <si>
    <t>Wheat bran</t>
  </si>
  <si>
    <t>Corn bran</t>
  </si>
  <si>
    <t xml:space="preserve">Wheat  </t>
  </si>
  <si>
    <t>Maize meal</t>
  </si>
  <si>
    <t>Peanut(groundnut) meal</t>
  </si>
  <si>
    <t>Dagaa/omena</t>
  </si>
  <si>
    <t>Caridina Shrimp (Ochong'a)</t>
  </si>
  <si>
    <t>Wheat pollard</t>
  </si>
  <si>
    <t>Sunflower cake (whole)</t>
  </si>
  <si>
    <t>Molasses</t>
  </si>
  <si>
    <t>Copra cake (Coconut)</t>
  </si>
  <si>
    <t>Sunflower (Dehulled)</t>
  </si>
  <si>
    <t>Sunflower (partially hulled)</t>
  </si>
  <si>
    <t>Cotton seed cake</t>
  </si>
  <si>
    <t>Taro ('nduma') leaf meal</t>
  </si>
  <si>
    <t>FEED ITEM</t>
  </si>
  <si>
    <t>WEIGHT (Kg)</t>
  </si>
  <si>
    <t>PROTEIN LEVELS (%)</t>
  </si>
  <si>
    <t>COMBINED LOW PROTEIN (%)</t>
  </si>
  <si>
    <t>FISH REQUIREMENT (%)</t>
  </si>
  <si>
    <t>ENTER FEED INGREDIENT NAME</t>
  </si>
  <si>
    <t>Kgs</t>
  </si>
</sst>
</file>

<file path=xl/styles.xml><?xml version="1.0" encoding="utf-8"?>
<styleSheet xmlns="http://schemas.openxmlformats.org/spreadsheetml/2006/main">
  <numFmts count="1">
    <numFmt numFmtId="164" formatCode="0.0"/>
  </numFmts>
  <fonts count="2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3" tint="-0.499984740745262"/>
      <name val="Calibri"/>
      <family val="2"/>
      <scheme val="minor"/>
    </font>
    <font>
      <b/>
      <sz val="16"/>
      <color theme="3" tint="-0.499984740745262"/>
      <name val="Calibri"/>
      <family val="2"/>
      <scheme val="minor"/>
    </font>
    <font>
      <b/>
      <sz val="12"/>
      <color theme="3" tint="-0.499984740745262"/>
      <name val="Franklin Gothic Medium"/>
      <family val="2"/>
    </font>
    <font>
      <sz val="20"/>
      <color rgb="FF002060"/>
      <name val="Franklin Gothic Demi Cond"/>
      <family val="2"/>
    </font>
    <font>
      <sz val="11"/>
      <color rgb="FF002060"/>
      <name val="Franklin Gothic Demi Cond"/>
      <family val="2"/>
    </font>
    <font>
      <b/>
      <sz val="22"/>
      <color rgb="FF002060"/>
      <name val="Franklin Gothic Demi Cond"/>
      <family val="2"/>
    </font>
    <font>
      <sz val="16"/>
      <color theme="3" tint="-0.499984740745262"/>
      <name val="Franklin Gothic Heavy"/>
      <family val="2"/>
    </font>
    <font>
      <sz val="22"/>
      <color rgb="FF002060"/>
      <name val="Franklin Gothic Demi Cond"/>
      <family val="2"/>
    </font>
    <font>
      <b/>
      <sz val="20"/>
      <color theme="1"/>
      <name val="Franklin Gothic Heavy"/>
      <family val="2"/>
    </font>
    <font>
      <sz val="24"/>
      <color rgb="FF002060"/>
      <name val="Franklin Gothic Demi Cond"/>
      <family val="2"/>
    </font>
    <font>
      <b/>
      <sz val="18"/>
      <color rgb="FFFF0000"/>
      <name val="Copperplate Gothic Bold"/>
      <family val="2"/>
    </font>
    <font>
      <sz val="36"/>
      <color rgb="FF002060"/>
      <name val="Aharoni"/>
      <charset val="177"/>
    </font>
    <font>
      <b/>
      <u val="double"/>
      <sz val="28"/>
      <color rgb="FF600000"/>
      <name val="Impact"/>
      <family val="2"/>
    </font>
    <font>
      <b/>
      <i/>
      <sz val="16"/>
      <color rgb="FFFF0000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48"/>
      <color rgb="FFFF0000"/>
      <name val="Calibri"/>
      <family val="2"/>
      <scheme val="minor"/>
    </font>
    <font>
      <sz val="18"/>
      <color theme="4" tint="-0.499984740745262"/>
      <name val="Franklin Gothic Demi Cond"/>
      <family val="2"/>
    </font>
    <font>
      <i/>
      <sz val="14"/>
      <color rgb="FF600000"/>
      <name val="Arial Black"/>
      <family val="2"/>
    </font>
    <font>
      <b/>
      <sz val="16"/>
      <color rgb="FF600000"/>
      <name val="Copperplate Gothic Bold"/>
      <family val="2"/>
    </font>
    <font>
      <sz val="18"/>
      <color rgb="FF002060"/>
      <name val="Franklin Gothic Demi Cond"/>
      <family val="2"/>
    </font>
    <font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8"/>
      <color theme="3" tint="-0.499984740745262"/>
      <name val="Calibri"/>
      <family val="2"/>
      <scheme val="minor"/>
    </font>
    <font>
      <sz val="20"/>
      <color rgb="FFFF0000"/>
      <name val="Franklin Gothic Demi"/>
      <family val="2"/>
    </font>
    <font>
      <b/>
      <u/>
      <sz val="18"/>
      <color rgb="FFFF0000"/>
      <name val="Calibri"/>
      <family val="2"/>
      <scheme val="minor"/>
    </font>
    <font>
      <b/>
      <i/>
      <sz val="20"/>
      <color rgb="FFFF0000"/>
      <name val="BrowalliaUPC"/>
      <family val="2"/>
    </font>
  </fonts>
  <fills count="7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05FF76"/>
        <bgColor indexed="64"/>
      </patternFill>
    </fill>
    <fill>
      <patternFill patternType="solid">
        <fgColor rgb="FFFFFF65"/>
        <bgColor indexed="64"/>
      </patternFill>
    </fill>
    <fill>
      <patternFill patternType="solid">
        <fgColor rgb="FFE80EBE"/>
        <bgColor indexed="64"/>
      </patternFill>
    </fill>
    <fill>
      <patternFill patternType="solid">
        <fgColor rgb="FFF0720A"/>
        <bgColor indexed="64"/>
      </patternFill>
    </fill>
  </fills>
  <borders count="41">
    <border>
      <left/>
      <right/>
      <top/>
      <bottom/>
      <diagonal/>
    </border>
    <border>
      <left style="slantDashDot">
        <color indexed="64"/>
      </left>
      <right/>
      <top/>
      <bottom/>
      <diagonal/>
    </border>
    <border>
      <left style="slantDashDot">
        <color indexed="64"/>
      </left>
      <right/>
      <top style="slantDashDot">
        <color rgb="FF600000"/>
      </top>
      <bottom/>
      <diagonal/>
    </border>
    <border>
      <left/>
      <right style="slantDashDot">
        <color rgb="FF600000"/>
      </right>
      <top/>
      <bottom style="slantDashDot">
        <color rgb="FF600000"/>
      </bottom>
      <diagonal/>
    </border>
    <border>
      <left style="slantDashDot">
        <color rgb="FF600000"/>
      </left>
      <right/>
      <top/>
      <bottom style="slantDashDot">
        <color rgb="FF600000"/>
      </bottom>
      <diagonal/>
    </border>
    <border>
      <left/>
      <right/>
      <top/>
      <bottom style="slantDashDot">
        <color rgb="FF600000"/>
      </bottom>
      <diagonal/>
    </border>
    <border>
      <left style="slantDashDot">
        <color indexed="64"/>
      </left>
      <right/>
      <top/>
      <bottom style="slantDashDot">
        <color rgb="FF600000"/>
      </bottom>
      <diagonal/>
    </border>
    <border>
      <left style="slantDashDot">
        <color indexed="64"/>
      </left>
      <right/>
      <top style="slantDashDot">
        <color rgb="FF600000"/>
      </top>
      <bottom style="slantDashDot">
        <color rgb="FF600000"/>
      </bottom>
      <diagonal/>
    </border>
    <border>
      <left/>
      <right/>
      <top style="slantDashDot">
        <color rgb="FF600000"/>
      </top>
      <bottom style="slantDashDot">
        <color rgb="FF600000"/>
      </bottom>
      <diagonal/>
    </border>
    <border>
      <left/>
      <right style="slantDashDot">
        <color indexed="64"/>
      </right>
      <top style="slantDashDot">
        <color rgb="FF600000"/>
      </top>
      <bottom style="slantDashDot">
        <color rgb="FF600000"/>
      </bottom>
      <diagonal/>
    </border>
    <border>
      <left style="slantDashDot">
        <color rgb="FF600000"/>
      </left>
      <right/>
      <top style="slantDashDot">
        <color rgb="FF600000"/>
      </top>
      <bottom/>
      <diagonal/>
    </border>
    <border>
      <left/>
      <right/>
      <top style="slantDashDot">
        <color rgb="FF600000"/>
      </top>
      <bottom/>
      <diagonal/>
    </border>
    <border>
      <left/>
      <right style="slantDashDot">
        <color rgb="FF600000"/>
      </right>
      <top style="slantDashDot">
        <color rgb="FF600000"/>
      </top>
      <bottom style="slantDashDot">
        <color rgb="FF600000"/>
      </bottom>
      <diagonal/>
    </border>
    <border>
      <left style="thick">
        <color rgb="FF600000"/>
      </left>
      <right style="slantDashDot">
        <color rgb="FF600000"/>
      </right>
      <top style="thick">
        <color rgb="FF600000"/>
      </top>
      <bottom style="thick">
        <color rgb="FF600000"/>
      </bottom>
      <diagonal/>
    </border>
    <border>
      <left style="slantDashDot">
        <color rgb="FF600000"/>
      </left>
      <right style="slantDashDot">
        <color rgb="FF600000"/>
      </right>
      <top style="thick">
        <color rgb="FF600000"/>
      </top>
      <bottom style="thick">
        <color rgb="FF600000"/>
      </bottom>
      <diagonal/>
    </border>
    <border>
      <left style="slantDashDot">
        <color rgb="FF600000"/>
      </left>
      <right style="thick">
        <color rgb="FF600000"/>
      </right>
      <top style="thick">
        <color rgb="FF600000"/>
      </top>
      <bottom style="thick">
        <color rgb="FF600000"/>
      </bottom>
      <diagonal/>
    </border>
    <border>
      <left/>
      <right/>
      <top/>
      <bottom style="thick">
        <color rgb="FF600000"/>
      </bottom>
      <diagonal/>
    </border>
    <border>
      <left style="thick">
        <color rgb="FF600000"/>
      </left>
      <right style="thick">
        <color rgb="FF600000"/>
      </right>
      <top style="thick">
        <color rgb="FF600000"/>
      </top>
      <bottom style="thick">
        <color rgb="FF600000"/>
      </bottom>
      <diagonal/>
    </border>
    <border>
      <left style="thick">
        <color rgb="FF600000"/>
      </left>
      <right/>
      <top style="thick">
        <color rgb="FF600000"/>
      </top>
      <bottom style="slantDashDot">
        <color rgb="FF600000"/>
      </bottom>
      <diagonal/>
    </border>
    <border>
      <left style="thick">
        <color rgb="FF600000"/>
      </left>
      <right/>
      <top style="slantDashDot">
        <color rgb="FF600000"/>
      </top>
      <bottom style="thick">
        <color rgb="FF600000"/>
      </bottom>
      <diagonal/>
    </border>
    <border>
      <left style="thick">
        <color rgb="FF600000"/>
      </left>
      <right/>
      <top style="thick">
        <color rgb="FF600000"/>
      </top>
      <bottom style="thick">
        <color rgb="FF600000"/>
      </bottom>
      <diagonal/>
    </border>
    <border>
      <left/>
      <right style="slantDashDot">
        <color rgb="FF600000"/>
      </right>
      <top/>
      <bottom/>
      <diagonal/>
    </border>
    <border>
      <left style="slantDashDot">
        <color rgb="FF600000"/>
      </left>
      <right/>
      <top/>
      <bottom/>
      <diagonal/>
    </border>
    <border>
      <left/>
      <right style="slantDashDot">
        <color indexed="64"/>
      </right>
      <top/>
      <bottom style="slantDashDot">
        <color rgb="FF600000"/>
      </bottom>
      <diagonal/>
    </border>
    <border>
      <left/>
      <right style="slantDashDot">
        <color indexed="64"/>
      </right>
      <top style="slantDashDot">
        <color rgb="FF600000"/>
      </top>
      <bottom/>
      <diagonal/>
    </border>
    <border>
      <left style="thick">
        <color rgb="FF600000"/>
      </left>
      <right style="thick">
        <color rgb="FF600000"/>
      </right>
      <top style="thick">
        <color rgb="FF600000"/>
      </top>
      <bottom/>
      <diagonal/>
    </border>
    <border>
      <left style="thick">
        <color rgb="FF600000"/>
      </left>
      <right style="thick">
        <color rgb="FF600000"/>
      </right>
      <top/>
      <bottom style="thick">
        <color rgb="FF600000"/>
      </bottom>
      <diagonal/>
    </border>
    <border>
      <left/>
      <right style="slantDashDot">
        <color indexed="64"/>
      </right>
      <top/>
      <bottom/>
      <diagonal/>
    </border>
    <border>
      <left style="thick">
        <color rgb="FF600000"/>
      </left>
      <right/>
      <top/>
      <bottom style="thick">
        <color rgb="FF600000"/>
      </bottom>
      <diagonal/>
    </border>
    <border>
      <left style="thick">
        <color rgb="FF600000"/>
      </left>
      <right style="slantDashDot">
        <color rgb="FF600000"/>
      </right>
      <top/>
      <bottom/>
      <diagonal/>
    </border>
    <border>
      <left style="thick">
        <color rgb="FF600000"/>
      </left>
      <right/>
      <top style="thick">
        <color rgb="FF600000"/>
      </top>
      <bottom/>
      <diagonal/>
    </border>
    <border>
      <left/>
      <right/>
      <top style="thick">
        <color rgb="FF600000"/>
      </top>
      <bottom/>
      <diagonal/>
    </border>
    <border>
      <left/>
      <right style="thick">
        <color rgb="FF600000"/>
      </right>
      <top style="thick">
        <color rgb="FF600000"/>
      </top>
      <bottom/>
      <diagonal/>
    </border>
    <border>
      <left/>
      <right style="thick">
        <color rgb="FF600000"/>
      </right>
      <top/>
      <bottom style="thick">
        <color rgb="FF600000"/>
      </bottom>
      <diagonal/>
    </border>
    <border>
      <left/>
      <right/>
      <top style="slantDashDot">
        <color indexed="64"/>
      </top>
      <bottom/>
      <diagonal/>
    </border>
    <border>
      <left/>
      <right style="slantDashDot">
        <color rgb="FF600000"/>
      </right>
      <top style="slantDashDot">
        <color rgb="FF600000"/>
      </top>
      <bottom/>
      <diagonal/>
    </border>
    <border>
      <left/>
      <right style="thick">
        <color rgb="FF600000"/>
      </right>
      <top style="thick">
        <color rgb="FF600000"/>
      </top>
      <bottom style="thick">
        <color rgb="FF600000"/>
      </bottom>
      <diagonal/>
    </border>
    <border>
      <left style="slantDashDot">
        <color rgb="FF600000"/>
      </left>
      <right/>
      <top style="slantDashDot">
        <color indexed="64"/>
      </top>
      <bottom style="slantDashDot">
        <color rgb="FF600000"/>
      </bottom>
      <diagonal/>
    </border>
    <border>
      <left style="slantDashDot">
        <color rgb="FF600000"/>
      </left>
      <right/>
      <top style="slantDashDot">
        <color rgb="FF600000"/>
      </top>
      <bottom style="slantDashDot">
        <color rgb="FF600000"/>
      </bottom>
      <diagonal/>
    </border>
    <border>
      <left style="slantDashDot">
        <color indexed="64"/>
      </left>
      <right/>
      <top style="slantDashDot">
        <color rgb="FF600000"/>
      </top>
      <bottom style="slantDashDot">
        <color indexed="64"/>
      </bottom>
      <diagonal/>
    </border>
    <border>
      <left style="thick">
        <color rgb="FF600000"/>
      </left>
      <right/>
      <top/>
      <bottom/>
      <diagonal/>
    </border>
  </borders>
  <cellStyleXfs count="1">
    <xf numFmtId="0" fontId="0" fillId="0" borderId="0"/>
  </cellStyleXfs>
  <cellXfs count="81">
    <xf numFmtId="0" fontId="0" fillId="0" borderId="0" xfId="0"/>
    <xf numFmtId="2" fontId="0" fillId="0" borderId="0" xfId="0" applyNumberFormat="1"/>
    <xf numFmtId="164" fontId="0" fillId="0" borderId="0" xfId="0" applyNumberFormat="1"/>
    <xf numFmtId="0" fontId="1" fillId="0" borderId="0" xfId="0" applyFont="1"/>
    <xf numFmtId="0" fontId="0" fillId="0" borderId="1" xfId="0" applyBorder="1"/>
    <xf numFmtId="0" fontId="0" fillId="0" borderId="0" xfId="0" applyBorder="1"/>
    <xf numFmtId="0" fontId="0" fillId="0" borderId="1" xfId="0" applyFill="1" applyBorder="1"/>
    <xf numFmtId="0" fontId="0" fillId="0" borderId="16" xfId="0" applyBorder="1"/>
    <xf numFmtId="0" fontId="0" fillId="0" borderId="21" xfId="0" applyBorder="1"/>
    <xf numFmtId="0" fontId="6" fillId="2" borderId="8" xfId="0" applyFont="1" applyFill="1" applyBorder="1"/>
    <xf numFmtId="0" fontId="7" fillId="2" borderId="12" xfId="0" applyFont="1" applyFill="1" applyBorder="1"/>
    <xf numFmtId="0" fontId="8" fillId="3" borderId="17" xfId="0" applyFont="1" applyFill="1" applyBorder="1" applyAlignment="1">
      <alignment horizontal="center"/>
    </xf>
    <xf numFmtId="0" fontId="9" fillId="2" borderId="8" xfId="0" applyFont="1" applyFill="1" applyBorder="1"/>
    <xf numFmtId="0" fontId="6" fillId="2" borderId="9" xfId="0" applyFont="1" applyFill="1" applyBorder="1"/>
    <xf numFmtId="0" fontId="7" fillId="2" borderId="9" xfId="0" applyFont="1" applyFill="1" applyBorder="1"/>
    <xf numFmtId="0" fontId="0" fillId="0" borderId="0" xfId="0" applyFill="1" applyBorder="1" applyAlignment="1"/>
    <xf numFmtId="164" fontId="0" fillId="0" borderId="0" xfId="0" applyNumberFormat="1" applyAlignment="1">
      <alignment horizontal="center"/>
    </xf>
    <xf numFmtId="0" fontId="15" fillId="0" borderId="0" xfId="0" applyFont="1" applyAlignment="1">
      <alignment horizontal="center"/>
    </xf>
    <xf numFmtId="0" fontId="0" fillId="0" borderId="29" xfId="0" applyBorder="1"/>
    <xf numFmtId="0" fontId="4" fillId="4" borderId="17" xfId="0" applyFont="1" applyFill="1" applyBorder="1" applyAlignment="1" applyProtection="1">
      <alignment horizontal="center" shrinkToFit="1"/>
      <protection locked="0"/>
    </xf>
    <xf numFmtId="0" fontId="16" fillId="3" borderId="36" xfId="0" applyFont="1" applyFill="1" applyBorder="1" applyAlignment="1">
      <alignment horizontal="center" vertical="center"/>
    </xf>
    <xf numFmtId="164" fontId="11" fillId="2" borderId="8" xfId="0" applyNumberFormat="1" applyFont="1" applyFill="1" applyBorder="1" applyAlignment="1">
      <alignment horizontal="left" shrinkToFit="1"/>
    </xf>
    <xf numFmtId="0" fontId="3" fillId="4" borderId="28" xfId="0" applyFont="1" applyFill="1" applyBorder="1" applyAlignment="1" applyProtection="1">
      <alignment horizontal="center" shrinkToFit="1"/>
      <protection locked="0"/>
    </xf>
    <xf numFmtId="164" fontId="5" fillId="2" borderId="37" xfId="0" applyNumberFormat="1" applyFont="1" applyFill="1" applyBorder="1" applyAlignment="1">
      <alignment horizontal="left"/>
    </xf>
    <xf numFmtId="0" fontId="6" fillId="2" borderId="39" xfId="0" applyFont="1" applyFill="1" applyBorder="1"/>
    <xf numFmtId="0" fontId="0" fillId="0" borderId="40" xfId="0" applyBorder="1"/>
    <xf numFmtId="0" fontId="18" fillId="0" borderId="1" xfId="0" applyFont="1" applyBorder="1"/>
    <xf numFmtId="0" fontId="24" fillId="3" borderId="20" xfId="0" applyFont="1" applyFill="1" applyBorder="1" applyAlignment="1">
      <alignment shrinkToFit="1"/>
    </xf>
    <xf numFmtId="0" fontId="24" fillId="3" borderId="20" xfId="0" applyFont="1" applyFill="1" applyBorder="1"/>
    <xf numFmtId="0" fontId="24" fillId="3" borderId="17" xfId="0" applyFont="1" applyFill="1" applyBorder="1"/>
    <xf numFmtId="0" fontId="25" fillId="0" borderId="0" xfId="0" applyFont="1" applyFill="1" applyBorder="1" applyAlignment="1" applyProtection="1"/>
    <xf numFmtId="0" fontId="20" fillId="6" borderId="8" xfId="0" applyFont="1" applyFill="1" applyBorder="1" applyAlignment="1">
      <alignment horizontal="center" vertical="center"/>
    </xf>
    <xf numFmtId="0" fontId="20" fillId="6" borderId="9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164" fontId="5" fillId="2" borderId="38" xfId="0" applyNumberFormat="1" applyFont="1" applyFill="1" applyBorder="1" applyAlignment="1">
      <alignment horizontal="left" vertical="center" shrinkToFit="1"/>
    </xf>
    <xf numFmtId="0" fontId="23" fillId="0" borderId="9" xfId="0" applyFont="1" applyBorder="1"/>
    <xf numFmtId="0" fontId="12" fillId="4" borderId="13" xfId="0" applyFont="1" applyFill="1" applyBorder="1" applyAlignment="1" applyProtection="1">
      <alignment horizontal="center"/>
      <protection locked="0"/>
    </xf>
    <xf numFmtId="0" fontId="12" fillId="4" borderId="15" xfId="0" applyFont="1" applyFill="1" applyBorder="1" applyAlignment="1" applyProtection="1">
      <alignment horizontal="center"/>
      <protection locked="0"/>
    </xf>
    <xf numFmtId="0" fontId="27" fillId="0" borderId="34" xfId="0" applyFont="1" applyBorder="1" applyAlignment="1">
      <alignment horizontal="center" shrinkToFit="1"/>
    </xf>
    <xf numFmtId="0" fontId="19" fillId="0" borderId="0" xfId="0" applyFont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164" fontId="21" fillId="2" borderId="10" xfId="0" applyNumberFormat="1" applyFont="1" applyFill="1" applyBorder="1" applyAlignment="1">
      <alignment horizontal="left" vertical="center" wrapText="1"/>
    </xf>
    <xf numFmtId="0" fontId="22" fillId="0" borderId="24" xfId="0" applyFont="1" applyBorder="1" applyAlignment="1">
      <alignment wrapText="1"/>
    </xf>
    <xf numFmtId="0" fontId="22" fillId="0" borderId="22" xfId="0" applyFont="1" applyBorder="1" applyAlignment="1">
      <alignment wrapText="1"/>
    </xf>
    <xf numFmtId="0" fontId="22" fillId="0" borderId="27" xfId="0" applyFont="1" applyBorder="1" applyAlignment="1">
      <alignment wrapText="1"/>
    </xf>
    <xf numFmtId="0" fontId="14" fillId="0" borderId="0" xfId="0" applyFont="1" applyAlignment="1">
      <alignment horizontal="center"/>
    </xf>
    <xf numFmtId="0" fontId="17" fillId="3" borderId="25" xfId="0" applyFont="1" applyFill="1" applyBorder="1" applyAlignment="1">
      <alignment horizontal="center" vertical="center"/>
    </xf>
    <xf numFmtId="0" fontId="17" fillId="3" borderId="26" xfId="0" applyFont="1" applyFill="1" applyBorder="1" applyAlignment="1">
      <alignment horizontal="center" vertical="center"/>
    </xf>
    <xf numFmtId="0" fontId="26" fillId="3" borderId="30" xfId="0" applyFont="1" applyFill="1" applyBorder="1" applyAlignment="1">
      <alignment horizontal="center" vertical="center" shrinkToFit="1"/>
    </xf>
    <xf numFmtId="0" fontId="26" fillId="3" borderId="31" xfId="0" applyFont="1" applyFill="1" applyBorder="1" applyAlignment="1">
      <alignment horizontal="center" vertical="center" shrinkToFit="1"/>
    </xf>
    <xf numFmtId="0" fontId="26" fillId="3" borderId="32" xfId="0" applyFont="1" applyFill="1" applyBorder="1" applyAlignment="1">
      <alignment horizontal="center" vertical="center" shrinkToFit="1"/>
    </xf>
    <xf numFmtId="0" fontId="26" fillId="3" borderId="28" xfId="0" applyFont="1" applyFill="1" applyBorder="1" applyAlignment="1">
      <alignment horizontal="center" vertical="center" shrinkToFit="1"/>
    </xf>
    <xf numFmtId="0" fontId="26" fillId="3" borderId="16" xfId="0" applyFont="1" applyFill="1" applyBorder="1" applyAlignment="1">
      <alignment horizontal="center" vertical="center" shrinkToFit="1"/>
    </xf>
    <xf numFmtId="0" fontId="26" fillId="3" borderId="33" xfId="0" applyFont="1" applyFill="1" applyBorder="1" applyAlignment="1">
      <alignment horizontal="center" vertical="center" shrinkToFit="1"/>
    </xf>
    <xf numFmtId="0" fontId="12" fillId="4" borderId="17" xfId="0" applyFont="1" applyFill="1" applyBorder="1" applyAlignment="1" applyProtection="1">
      <alignment horizontal="center"/>
      <protection locked="0"/>
    </xf>
    <xf numFmtId="0" fontId="10" fillId="5" borderId="17" xfId="0" applyFont="1" applyFill="1" applyBorder="1" applyAlignment="1">
      <alignment horizontal="center"/>
    </xf>
    <xf numFmtId="0" fontId="13" fillId="5" borderId="2" xfId="0" applyFont="1" applyFill="1" applyBorder="1" applyAlignment="1">
      <alignment horizontal="center" vertical="center"/>
    </xf>
    <xf numFmtId="0" fontId="13" fillId="5" borderId="11" xfId="0" applyFont="1" applyFill="1" applyBorder="1" applyAlignment="1">
      <alignment horizontal="center" vertical="center"/>
    </xf>
    <xf numFmtId="0" fontId="13" fillId="5" borderId="24" xfId="0" applyFont="1" applyFill="1" applyBorder="1" applyAlignment="1">
      <alignment horizontal="center" vertical="center"/>
    </xf>
    <xf numFmtId="0" fontId="13" fillId="5" borderId="6" xfId="0" applyFont="1" applyFill="1" applyBorder="1" applyAlignment="1">
      <alignment horizontal="center" vertical="center"/>
    </xf>
    <xf numFmtId="0" fontId="13" fillId="5" borderId="5" xfId="0" applyFont="1" applyFill="1" applyBorder="1" applyAlignment="1">
      <alignment horizontal="center" vertical="center"/>
    </xf>
    <xf numFmtId="0" fontId="13" fillId="5" borderId="23" xfId="0" applyFont="1" applyFill="1" applyBorder="1" applyAlignment="1">
      <alignment horizontal="center" vertical="center"/>
    </xf>
    <xf numFmtId="0" fontId="12" fillId="4" borderId="14" xfId="0" applyFont="1" applyFill="1" applyBorder="1" applyAlignment="1" applyProtection="1">
      <alignment horizontal="center"/>
      <protection locked="0"/>
    </xf>
    <xf numFmtId="0" fontId="5" fillId="2" borderId="10" xfId="0" applyFont="1" applyFill="1" applyBorder="1" applyAlignment="1">
      <alignment horizontal="left" vertical="center" shrinkToFit="1"/>
    </xf>
    <xf numFmtId="0" fontId="5" fillId="2" borderId="11" xfId="0" applyFont="1" applyFill="1" applyBorder="1" applyAlignment="1">
      <alignment horizontal="left" vertical="center" shrinkToFit="1"/>
    </xf>
    <xf numFmtId="0" fontId="5" fillId="2" borderId="35" xfId="0" applyFont="1" applyFill="1" applyBorder="1" applyAlignment="1">
      <alignment horizontal="left" vertical="center" shrinkToFit="1"/>
    </xf>
    <xf numFmtId="0" fontId="5" fillId="2" borderId="4" xfId="0" applyFont="1" applyFill="1" applyBorder="1" applyAlignment="1">
      <alignment horizontal="left" vertical="center" shrinkToFit="1"/>
    </xf>
    <xf numFmtId="0" fontId="5" fillId="2" borderId="5" xfId="0" applyFont="1" applyFill="1" applyBorder="1" applyAlignment="1">
      <alignment horizontal="left" vertical="center" shrinkToFit="1"/>
    </xf>
    <xf numFmtId="0" fontId="5" fillId="2" borderId="3" xfId="0" applyFont="1" applyFill="1" applyBorder="1" applyAlignment="1">
      <alignment horizontal="left" vertical="center" shrinkToFit="1"/>
    </xf>
    <xf numFmtId="0" fontId="5" fillId="2" borderId="7" xfId="0" applyFont="1" applyFill="1" applyBorder="1" applyAlignment="1">
      <alignment horizontal="left" vertical="center" shrinkToFit="1"/>
    </xf>
    <xf numFmtId="0" fontId="5" fillId="2" borderId="8" xfId="0" applyFont="1" applyFill="1" applyBorder="1" applyAlignment="1">
      <alignment horizontal="left" vertical="center" shrinkToFit="1"/>
    </xf>
    <xf numFmtId="0" fontId="5" fillId="2" borderId="12" xfId="0" applyFont="1" applyFill="1" applyBorder="1" applyAlignment="1">
      <alignment horizontal="left" vertical="center" shrinkToFit="1"/>
    </xf>
    <xf numFmtId="0" fontId="5" fillId="2" borderId="7" xfId="0" applyFont="1" applyFill="1" applyBorder="1" applyAlignment="1">
      <alignment horizontal="left" shrinkToFit="1"/>
    </xf>
    <xf numFmtId="0" fontId="5" fillId="2" borderId="8" xfId="0" applyFont="1" applyFill="1" applyBorder="1" applyAlignment="1">
      <alignment horizontal="left" shrinkToFit="1"/>
    </xf>
    <xf numFmtId="0" fontId="5" fillId="2" borderId="12" xfId="0" applyFont="1" applyFill="1" applyBorder="1" applyAlignment="1">
      <alignment horizontal="left" shrinkToFit="1"/>
    </xf>
    <xf numFmtId="0" fontId="8" fillId="3" borderId="13" xfId="0" applyFont="1" applyFill="1" applyBorder="1" applyAlignment="1">
      <alignment horizontal="center"/>
    </xf>
    <xf numFmtId="0" fontId="8" fillId="3" borderId="15" xfId="0" applyFont="1" applyFill="1" applyBorder="1" applyAlignment="1">
      <alignment horizontal="center"/>
    </xf>
    <xf numFmtId="0" fontId="8" fillId="3" borderId="25" xfId="0" applyFont="1" applyFill="1" applyBorder="1" applyAlignment="1">
      <alignment horizontal="center" vertical="center" shrinkToFit="1"/>
    </xf>
    <xf numFmtId="0" fontId="8" fillId="3" borderId="26" xfId="0" applyFont="1" applyFill="1" applyBorder="1" applyAlignment="1">
      <alignment horizontal="center" vertical="center" shrinkToFit="1"/>
    </xf>
    <xf numFmtId="0" fontId="20" fillId="6" borderId="3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600000"/>
      <color rgb="FFF0720A"/>
      <color rgb="FF174B05"/>
      <color rgb="FFFFFF65"/>
      <color rgb="FF05FF76"/>
      <color rgb="FFE80EBE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320950</xdr:colOff>
      <xdr:row>16</xdr:row>
      <xdr:rowOff>177755</xdr:rowOff>
    </xdr:from>
    <xdr:to>
      <xdr:col>11</xdr:col>
      <xdr:colOff>121753</xdr:colOff>
      <xdr:row>51</xdr:row>
      <xdr:rowOff>31061</xdr:rowOff>
    </xdr:to>
    <xdr:sp macro="" textlink="">
      <xdr:nvSpPr>
        <xdr:cNvPr id="2" name="Rectangle 1"/>
        <xdr:cNvSpPr/>
      </xdr:nvSpPr>
      <xdr:spPr>
        <a:xfrm>
          <a:off x="320950" y="5054141"/>
          <a:ext cx="12721673" cy="6789991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t"/>
        <a:lstStyle/>
        <a:p>
          <a:pPr algn="l"/>
          <a:r>
            <a:rPr lang="en-GB" sz="1400" b="1" i="1" u="sng">
              <a:solidFill>
                <a:srgbClr val="FFFF00"/>
              </a:solidFill>
              <a:latin typeface="Arial Narrow" pitchFamily="34" charset="0"/>
            </a:rPr>
            <a:t>DESIGN: Wilson</a:t>
          </a:r>
          <a:r>
            <a:rPr lang="en-GB" sz="1400" b="1" i="1" u="sng" baseline="0">
              <a:solidFill>
                <a:srgbClr val="FFFF00"/>
              </a:solidFill>
              <a:latin typeface="Arial Narrow" pitchFamily="34" charset="0"/>
            </a:rPr>
            <a:t>  Munala Mathia (Fisheries Dept. Vihiga County, KENYA)</a:t>
          </a:r>
        </a:p>
        <a:p>
          <a:pPr algn="l"/>
          <a:r>
            <a:rPr lang="en-GB" sz="1400" b="1" i="1" u="sng" baseline="0">
              <a:solidFill>
                <a:srgbClr val="FFFF00"/>
              </a:solidFill>
              <a:latin typeface="Arial Narrow" pitchFamily="34" charset="0"/>
            </a:rPr>
            <a:t>Website: www.fishfarm.do.am </a:t>
          </a:r>
        </a:p>
        <a:p>
          <a:pPr algn="l"/>
          <a:r>
            <a:rPr lang="en-GB" sz="1400" b="1" i="1" u="sng" baseline="0">
              <a:solidFill>
                <a:srgbClr val="FFFF00"/>
              </a:solidFill>
              <a:latin typeface="Arial Narrow" pitchFamily="34" charset="0"/>
            </a:rPr>
            <a:t>EMAIL: willymunala@yahoo.com</a:t>
          </a:r>
        </a:p>
        <a:p>
          <a:pPr algn="ctr"/>
          <a:endParaRPr lang="en-GB" sz="1100"/>
        </a:p>
      </xdr:txBody>
    </xdr:sp>
    <xdr:clientData/>
  </xdr:twoCellAnchor>
  <xdr:twoCellAnchor>
    <xdr:from>
      <xdr:col>4</xdr:col>
      <xdr:colOff>1562100</xdr:colOff>
      <xdr:row>10</xdr:row>
      <xdr:rowOff>180976</xdr:rowOff>
    </xdr:from>
    <xdr:to>
      <xdr:col>5</xdr:col>
      <xdr:colOff>428625</xdr:colOff>
      <xdr:row>13</xdr:row>
      <xdr:rowOff>28576</xdr:rowOff>
    </xdr:to>
    <xdr:sp macro="" textlink="">
      <xdr:nvSpPr>
        <xdr:cNvPr id="3" name="Right Arrow 2"/>
        <xdr:cNvSpPr/>
      </xdr:nvSpPr>
      <xdr:spPr>
        <a:xfrm>
          <a:off x="7839075" y="2352676"/>
          <a:ext cx="666750" cy="742950"/>
        </a:xfrm>
        <a:prstGeom prst="rightArrow">
          <a:avLst/>
        </a:prstGeom>
        <a:solidFill>
          <a:srgbClr val="FF0000"/>
        </a:solidFill>
        <a:effectLst>
          <a:outerShdw blurRad="76200" dir="11820000" sy="23000" kx="1200000" algn="br" rotWithShape="0">
            <a:prstClr val="black"/>
          </a:outerShdw>
        </a:effectLst>
        <a:scene3d>
          <a:camera prst="perspectiveRelaxed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GB" sz="1100"/>
        </a:p>
      </xdr:txBody>
    </xdr:sp>
    <xdr:clientData/>
  </xdr:twoCellAnchor>
  <xdr:twoCellAnchor>
    <xdr:from>
      <xdr:col>8</xdr:col>
      <xdr:colOff>72455</xdr:colOff>
      <xdr:row>2</xdr:row>
      <xdr:rowOff>31058</xdr:rowOff>
    </xdr:from>
    <xdr:to>
      <xdr:col>9</xdr:col>
      <xdr:colOff>569411</xdr:colOff>
      <xdr:row>5</xdr:row>
      <xdr:rowOff>54820</xdr:rowOff>
    </xdr:to>
    <xdr:grpSp>
      <xdr:nvGrpSpPr>
        <xdr:cNvPr id="7" name="Group 6"/>
        <xdr:cNvGrpSpPr/>
      </xdr:nvGrpSpPr>
      <xdr:grpSpPr>
        <a:xfrm>
          <a:off x="10021939" y="652254"/>
          <a:ext cx="1832526" cy="769196"/>
          <a:chOff x="6905627" y="776498"/>
          <a:chExt cx="2601922" cy="1038380"/>
        </a:xfrm>
        <a:effectLst>
          <a:glow rad="139700">
            <a:schemeClr val="accent1">
              <a:satMod val="175000"/>
              <a:alpha val="40000"/>
            </a:schemeClr>
          </a:glow>
        </a:effectLst>
      </xdr:grpSpPr>
      <xdr:pic>
        <xdr:nvPicPr>
          <xdr:cNvPr id="5" name="Picture 4" descr="Picture14.png"/>
          <xdr:cNvPicPr>
            <a:picLocks noChangeAspect="1"/>
          </xdr:cNvPicPr>
        </xdr:nvPicPr>
        <xdr:blipFill>
          <a:blip xmlns:r="http://schemas.openxmlformats.org/officeDocument/2006/relationships" r:embed="rId1" cstate="print"/>
          <a:stretch>
            <a:fillRect/>
          </a:stretch>
        </xdr:blipFill>
        <xdr:spPr>
          <a:xfrm>
            <a:off x="7771655" y="776498"/>
            <a:ext cx="906800" cy="544689"/>
          </a:xfrm>
          <a:prstGeom prst="rect">
            <a:avLst/>
          </a:prstGeom>
        </xdr:spPr>
      </xdr:pic>
      <xdr:pic>
        <xdr:nvPicPr>
          <xdr:cNvPr id="4" name="Picture 3" descr="Picture6.png"/>
          <xdr:cNvPicPr>
            <a:picLocks noChangeAspect="1"/>
          </xdr:cNvPicPr>
        </xdr:nvPicPr>
        <xdr:blipFill>
          <a:blip xmlns:r="http://schemas.openxmlformats.org/officeDocument/2006/relationships" r:embed="rId2" cstate="print"/>
          <a:stretch>
            <a:fillRect/>
          </a:stretch>
        </xdr:blipFill>
        <xdr:spPr>
          <a:xfrm>
            <a:off x="6905627" y="1022691"/>
            <a:ext cx="2601922" cy="792187"/>
          </a:xfrm>
          <a:prstGeom prst="rect">
            <a:avLst/>
          </a:prstGeom>
        </xdr:spPr>
      </xdr:pic>
    </xdr:grpSp>
    <xdr:clientData/>
  </xdr:twoCellAnchor>
  <xdr:oneCellAnchor>
    <xdr:from>
      <xdr:col>0</xdr:col>
      <xdr:colOff>0</xdr:colOff>
      <xdr:row>0</xdr:row>
      <xdr:rowOff>4</xdr:rowOff>
    </xdr:from>
    <xdr:ext cx="13397120" cy="621195"/>
    <xdr:sp macro="" textlink="">
      <xdr:nvSpPr>
        <xdr:cNvPr id="8" name="Rectangle 7"/>
        <xdr:cNvSpPr/>
      </xdr:nvSpPr>
      <xdr:spPr>
        <a:xfrm>
          <a:off x="0" y="4"/>
          <a:ext cx="13397120" cy="621195"/>
        </a:xfrm>
        <a:prstGeom prst="rect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wrap="square" lIns="91440" tIns="45720" rIns="91440" bIns="45720">
          <a:noAutofit/>
          <a:scene3d>
            <a:camera prst="perspectiveRelaxed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n-US" sz="40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FISH FEED FORMULATION MADE SIMPLE (PEARSONS SQUARE)</a:t>
          </a:r>
        </a:p>
      </xdr:txBody>
    </xdr:sp>
    <xdr:clientData/>
  </xdr:oneCellAnchor>
  <xdr:twoCellAnchor>
    <xdr:from>
      <xdr:col>3</xdr:col>
      <xdr:colOff>357191</xdr:colOff>
      <xdr:row>46</xdr:row>
      <xdr:rowOff>98357</xdr:rowOff>
    </xdr:from>
    <xdr:to>
      <xdr:col>3</xdr:col>
      <xdr:colOff>1330397</xdr:colOff>
      <xdr:row>55</xdr:row>
      <xdr:rowOff>46590</xdr:rowOff>
    </xdr:to>
    <xdr:sp macro="" textlink="">
      <xdr:nvSpPr>
        <xdr:cNvPr id="9" name="Striped Right Arrow 8"/>
        <xdr:cNvSpPr/>
      </xdr:nvSpPr>
      <xdr:spPr>
        <a:xfrm rot="16200000">
          <a:off x="5176634" y="11015871"/>
          <a:ext cx="1625461" cy="973206"/>
        </a:xfrm>
        <a:prstGeom prst="stripedRightArrow">
          <a:avLst/>
        </a:prstGeom>
        <a:solidFill>
          <a:srgbClr val="FF0000"/>
        </a:solidFill>
        <a:ln>
          <a:solidFill>
            <a:srgbClr val="600000"/>
          </a:solidFill>
        </a:ln>
        <a:scene3d>
          <a:camera prst="orthographicFront"/>
          <a:lightRig rig="threePt" dir="t"/>
        </a:scene3d>
        <a:sp3d>
          <a:bevelT w="165100" prst="coolSlan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GB" sz="1100"/>
        </a:p>
      </xdr:txBody>
    </xdr:sp>
    <xdr:clientData/>
  </xdr:twoCellAnchor>
  <xdr:twoCellAnchor>
    <xdr:from>
      <xdr:col>3</xdr:col>
      <xdr:colOff>395496</xdr:colOff>
      <xdr:row>65</xdr:row>
      <xdr:rowOff>177754</xdr:rowOff>
    </xdr:from>
    <xdr:to>
      <xdr:col>3</xdr:col>
      <xdr:colOff>1368702</xdr:colOff>
      <xdr:row>74</xdr:row>
      <xdr:rowOff>125987</xdr:rowOff>
    </xdr:to>
    <xdr:sp macro="" textlink="">
      <xdr:nvSpPr>
        <xdr:cNvPr id="10" name="Striped Right Arrow 9"/>
        <xdr:cNvSpPr/>
      </xdr:nvSpPr>
      <xdr:spPr>
        <a:xfrm rot="16200000">
          <a:off x="5214939" y="14636083"/>
          <a:ext cx="1625461" cy="973206"/>
        </a:xfrm>
        <a:prstGeom prst="stripedRightArrow">
          <a:avLst/>
        </a:prstGeom>
        <a:solidFill>
          <a:srgbClr val="FF0000"/>
        </a:solidFill>
        <a:ln>
          <a:solidFill>
            <a:srgbClr val="600000"/>
          </a:solidFill>
        </a:ln>
        <a:scene3d>
          <a:camera prst="orthographicFront"/>
          <a:lightRig rig="threePt" dir="t"/>
        </a:scene3d>
        <a:sp3d>
          <a:bevelT w="165100" prst="coolSlan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GB" sz="1100"/>
        </a:p>
      </xdr:txBody>
    </xdr:sp>
    <xdr:clientData/>
  </xdr:twoCellAnchor>
  <xdr:twoCellAnchor>
    <xdr:from>
      <xdr:col>3</xdr:col>
      <xdr:colOff>444364</xdr:colOff>
      <xdr:row>26</xdr:row>
      <xdr:rowOff>361216</xdr:rowOff>
    </xdr:from>
    <xdr:to>
      <xdr:col>4</xdr:col>
      <xdr:colOff>19880</xdr:colOff>
      <xdr:row>35</xdr:row>
      <xdr:rowOff>112737</xdr:rowOff>
    </xdr:to>
    <xdr:sp macro="" textlink="">
      <xdr:nvSpPr>
        <xdr:cNvPr id="11" name="Striped Right Arrow 10"/>
        <xdr:cNvSpPr/>
      </xdr:nvSpPr>
      <xdr:spPr>
        <a:xfrm rot="16200000">
          <a:off x="5263807" y="7354844"/>
          <a:ext cx="1625461" cy="973206"/>
        </a:xfrm>
        <a:prstGeom prst="stripedRightArrow">
          <a:avLst/>
        </a:prstGeom>
        <a:solidFill>
          <a:srgbClr val="FF0000"/>
        </a:solidFill>
        <a:ln>
          <a:solidFill>
            <a:srgbClr val="600000"/>
          </a:solidFill>
        </a:ln>
        <a:scene3d>
          <a:camera prst="orthographicFront"/>
          <a:lightRig rig="threePt" dir="t"/>
        </a:scene3d>
        <a:sp3d>
          <a:bevelT w="165100" prst="coolSlan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GB" sz="1100"/>
        </a:p>
      </xdr:txBody>
    </xdr:sp>
    <xdr:clientData/>
  </xdr:twoCellAnchor>
  <xdr:twoCellAnchor>
    <xdr:from>
      <xdr:col>3</xdr:col>
      <xdr:colOff>652257</xdr:colOff>
      <xdr:row>135</xdr:row>
      <xdr:rowOff>144947</xdr:rowOff>
    </xdr:from>
    <xdr:to>
      <xdr:col>4</xdr:col>
      <xdr:colOff>227773</xdr:colOff>
      <xdr:row>144</xdr:row>
      <xdr:rowOff>93180</xdr:rowOff>
    </xdr:to>
    <xdr:sp macro="" textlink="">
      <xdr:nvSpPr>
        <xdr:cNvPr id="12" name="Striped Right Arrow 11"/>
        <xdr:cNvSpPr/>
      </xdr:nvSpPr>
      <xdr:spPr>
        <a:xfrm rot="16200000">
          <a:off x="5471700" y="27648385"/>
          <a:ext cx="1625461" cy="973206"/>
        </a:xfrm>
        <a:prstGeom prst="stripedRightArrow">
          <a:avLst/>
        </a:prstGeom>
        <a:solidFill>
          <a:srgbClr val="FF0000"/>
        </a:solidFill>
        <a:ln>
          <a:solidFill>
            <a:srgbClr val="600000"/>
          </a:solidFill>
        </a:ln>
        <a:scene3d>
          <a:camera prst="orthographicFront"/>
          <a:lightRig rig="threePt" dir="t"/>
        </a:scene3d>
        <a:sp3d>
          <a:bevelT w="165100" prst="coolSlan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GB" sz="1100"/>
        </a:p>
      </xdr:txBody>
    </xdr:sp>
    <xdr:clientData/>
  </xdr:twoCellAnchor>
  <xdr:twoCellAnchor>
    <xdr:from>
      <xdr:col>3</xdr:col>
      <xdr:colOff>383072</xdr:colOff>
      <xdr:row>90</xdr:row>
      <xdr:rowOff>124241</xdr:rowOff>
    </xdr:from>
    <xdr:to>
      <xdr:col>3</xdr:col>
      <xdr:colOff>1356278</xdr:colOff>
      <xdr:row>99</xdr:row>
      <xdr:rowOff>72473</xdr:rowOff>
    </xdr:to>
    <xdr:sp macro="" textlink="">
      <xdr:nvSpPr>
        <xdr:cNvPr id="13" name="Striped Right Arrow 12"/>
        <xdr:cNvSpPr/>
      </xdr:nvSpPr>
      <xdr:spPr>
        <a:xfrm rot="16200000">
          <a:off x="5202515" y="19241537"/>
          <a:ext cx="1625461" cy="973206"/>
        </a:xfrm>
        <a:prstGeom prst="stripedRightArrow">
          <a:avLst/>
        </a:prstGeom>
        <a:solidFill>
          <a:srgbClr val="FF0000"/>
        </a:solidFill>
        <a:ln>
          <a:solidFill>
            <a:srgbClr val="600000"/>
          </a:solidFill>
        </a:ln>
        <a:scene3d>
          <a:camera prst="orthographicFront"/>
          <a:lightRig rig="threePt" dir="t"/>
        </a:scene3d>
        <a:sp3d>
          <a:bevelT w="165100" prst="coolSlan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GB" sz="1100"/>
        </a:p>
      </xdr:txBody>
    </xdr:sp>
    <xdr:clientData/>
  </xdr:twoCellAnchor>
  <xdr:twoCellAnchor>
    <xdr:from>
      <xdr:col>3</xdr:col>
      <xdr:colOff>496957</xdr:colOff>
      <xdr:row>112</xdr:row>
      <xdr:rowOff>165652</xdr:rowOff>
    </xdr:from>
    <xdr:to>
      <xdr:col>4</xdr:col>
      <xdr:colOff>72473</xdr:colOff>
      <xdr:row>121</xdr:row>
      <xdr:rowOff>113885</xdr:rowOff>
    </xdr:to>
    <xdr:sp macro="" textlink="">
      <xdr:nvSpPr>
        <xdr:cNvPr id="14" name="Striped Right Arrow 13"/>
        <xdr:cNvSpPr/>
      </xdr:nvSpPr>
      <xdr:spPr>
        <a:xfrm rot="16200000">
          <a:off x="5316400" y="23382840"/>
          <a:ext cx="1625461" cy="973206"/>
        </a:xfrm>
        <a:prstGeom prst="stripedRightArrow">
          <a:avLst/>
        </a:prstGeom>
        <a:solidFill>
          <a:srgbClr val="FF0000"/>
        </a:solidFill>
        <a:ln>
          <a:solidFill>
            <a:srgbClr val="600000"/>
          </a:solidFill>
        </a:ln>
        <a:scene3d>
          <a:camera prst="orthographicFront"/>
          <a:lightRig rig="threePt" dir="t"/>
        </a:scene3d>
        <a:sp3d>
          <a:bevelT w="165100" prst="coolSlan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GB" sz="1100"/>
        </a:p>
      </xdr:txBody>
    </xdr:sp>
    <xdr:clientData/>
  </xdr:twoCellAnchor>
  <xdr:twoCellAnchor>
    <xdr:from>
      <xdr:col>3</xdr:col>
      <xdr:colOff>590137</xdr:colOff>
      <xdr:row>158</xdr:row>
      <xdr:rowOff>165653</xdr:rowOff>
    </xdr:from>
    <xdr:to>
      <xdr:col>4</xdr:col>
      <xdr:colOff>165653</xdr:colOff>
      <xdr:row>167</xdr:row>
      <xdr:rowOff>113886</xdr:rowOff>
    </xdr:to>
    <xdr:sp macro="" textlink="">
      <xdr:nvSpPr>
        <xdr:cNvPr id="15" name="Striped Right Arrow 14"/>
        <xdr:cNvSpPr/>
      </xdr:nvSpPr>
      <xdr:spPr>
        <a:xfrm rot="16200000">
          <a:off x="5409580" y="31955341"/>
          <a:ext cx="1625461" cy="973206"/>
        </a:xfrm>
        <a:prstGeom prst="stripedRightArrow">
          <a:avLst/>
        </a:prstGeom>
        <a:solidFill>
          <a:srgbClr val="FF0000"/>
        </a:solidFill>
        <a:ln>
          <a:solidFill>
            <a:srgbClr val="600000"/>
          </a:solidFill>
        </a:ln>
        <a:scene3d>
          <a:camera prst="orthographicFront"/>
          <a:lightRig rig="threePt" dir="t"/>
        </a:scene3d>
        <a:sp3d>
          <a:bevelT w="165100" prst="coolSlan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GB" sz="1100"/>
        </a:p>
      </xdr:txBody>
    </xdr:sp>
    <xdr:clientData/>
  </xdr:twoCellAnchor>
  <xdr:twoCellAnchor>
    <xdr:from>
      <xdr:col>3</xdr:col>
      <xdr:colOff>600491</xdr:colOff>
      <xdr:row>199</xdr:row>
      <xdr:rowOff>72474</xdr:rowOff>
    </xdr:from>
    <xdr:to>
      <xdr:col>4</xdr:col>
      <xdr:colOff>176007</xdr:colOff>
      <xdr:row>208</xdr:row>
      <xdr:rowOff>20706</xdr:rowOff>
    </xdr:to>
    <xdr:sp macro="" textlink="">
      <xdr:nvSpPr>
        <xdr:cNvPr id="16" name="Striped Right Arrow 15"/>
        <xdr:cNvSpPr/>
      </xdr:nvSpPr>
      <xdr:spPr>
        <a:xfrm rot="16200000">
          <a:off x="5419934" y="39502868"/>
          <a:ext cx="1625461" cy="973206"/>
        </a:xfrm>
        <a:prstGeom prst="stripedRightArrow">
          <a:avLst/>
        </a:prstGeom>
        <a:solidFill>
          <a:srgbClr val="FF0000"/>
        </a:solidFill>
        <a:ln>
          <a:solidFill>
            <a:srgbClr val="600000"/>
          </a:solidFill>
        </a:ln>
        <a:scene3d>
          <a:camera prst="orthographicFront"/>
          <a:lightRig rig="threePt" dir="t"/>
        </a:scene3d>
        <a:sp3d>
          <a:bevelT w="165100" prst="coolSlan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GB" sz="1100"/>
        </a:p>
      </xdr:txBody>
    </xdr:sp>
    <xdr:clientData/>
  </xdr:twoCellAnchor>
  <xdr:twoCellAnchor>
    <xdr:from>
      <xdr:col>3</xdr:col>
      <xdr:colOff>538370</xdr:colOff>
      <xdr:row>225</xdr:row>
      <xdr:rowOff>165654</xdr:rowOff>
    </xdr:from>
    <xdr:to>
      <xdr:col>4</xdr:col>
      <xdr:colOff>113886</xdr:colOff>
      <xdr:row>234</xdr:row>
      <xdr:rowOff>113886</xdr:rowOff>
    </xdr:to>
    <xdr:sp macro="" textlink="">
      <xdr:nvSpPr>
        <xdr:cNvPr id="17" name="Striped Right Arrow 16"/>
        <xdr:cNvSpPr/>
      </xdr:nvSpPr>
      <xdr:spPr>
        <a:xfrm rot="16200000">
          <a:off x="5357813" y="44441374"/>
          <a:ext cx="1625461" cy="973206"/>
        </a:xfrm>
        <a:prstGeom prst="stripedRightArrow">
          <a:avLst/>
        </a:prstGeom>
        <a:solidFill>
          <a:srgbClr val="FF0000"/>
        </a:solidFill>
        <a:ln>
          <a:solidFill>
            <a:srgbClr val="600000"/>
          </a:solidFill>
        </a:ln>
        <a:scene3d>
          <a:camera prst="orthographicFront"/>
          <a:lightRig rig="threePt" dir="t"/>
        </a:scene3d>
        <a:sp3d>
          <a:bevelT w="165100" prst="coolSlan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GB" sz="1100"/>
        </a:p>
      </xdr:txBody>
    </xdr:sp>
    <xdr:clientData/>
  </xdr:twoCellAnchor>
  <xdr:twoCellAnchor>
    <xdr:from>
      <xdr:col>2</xdr:col>
      <xdr:colOff>497007</xdr:colOff>
      <xdr:row>15</xdr:row>
      <xdr:rowOff>198475</xdr:rowOff>
    </xdr:from>
    <xdr:to>
      <xdr:col>5</xdr:col>
      <xdr:colOff>144994</xdr:colOff>
      <xdr:row>24</xdr:row>
      <xdr:rowOff>51765</xdr:rowOff>
    </xdr:to>
    <xdr:grpSp>
      <xdr:nvGrpSpPr>
        <xdr:cNvPr id="18" name="Group 17"/>
        <xdr:cNvGrpSpPr/>
      </xdr:nvGrpSpPr>
      <xdr:grpSpPr>
        <a:xfrm>
          <a:off x="3768637" y="4691790"/>
          <a:ext cx="4814265" cy="1934296"/>
          <a:chOff x="6905627" y="776498"/>
          <a:chExt cx="2601922" cy="1038380"/>
        </a:xfrm>
        <a:effectLst>
          <a:glow rad="139700">
            <a:schemeClr val="accent1">
              <a:satMod val="175000"/>
              <a:alpha val="40000"/>
            </a:schemeClr>
          </a:glow>
        </a:effectLst>
      </xdr:grpSpPr>
      <xdr:pic>
        <xdr:nvPicPr>
          <xdr:cNvPr id="19" name="Picture 18" descr="Picture14.png"/>
          <xdr:cNvPicPr>
            <a:picLocks noChangeAspect="1"/>
          </xdr:cNvPicPr>
        </xdr:nvPicPr>
        <xdr:blipFill>
          <a:blip xmlns:r="http://schemas.openxmlformats.org/officeDocument/2006/relationships" r:embed="rId1" cstate="print"/>
          <a:stretch>
            <a:fillRect/>
          </a:stretch>
        </xdr:blipFill>
        <xdr:spPr>
          <a:xfrm>
            <a:off x="7771655" y="776498"/>
            <a:ext cx="906800" cy="544689"/>
          </a:xfrm>
          <a:prstGeom prst="rect">
            <a:avLst/>
          </a:prstGeom>
        </xdr:spPr>
      </xdr:pic>
      <xdr:pic>
        <xdr:nvPicPr>
          <xdr:cNvPr id="20" name="Picture 19" descr="Picture6.png"/>
          <xdr:cNvPicPr>
            <a:picLocks noChangeAspect="1"/>
          </xdr:cNvPicPr>
        </xdr:nvPicPr>
        <xdr:blipFill>
          <a:blip xmlns:r="http://schemas.openxmlformats.org/officeDocument/2006/relationships" r:embed="rId2" cstate="print"/>
          <a:stretch>
            <a:fillRect/>
          </a:stretch>
        </xdr:blipFill>
        <xdr:spPr>
          <a:xfrm>
            <a:off x="6905627" y="1022691"/>
            <a:ext cx="2601922" cy="792187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49"/>
  <sheetViews>
    <sheetView showGridLines="0" tabSelected="1" zoomScale="92" zoomScaleNormal="92" workbookViewId="0">
      <selection activeCell="G8" sqref="G8:K9"/>
    </sheetView>
  </sheetViews>
  <sheetFormatPr defaultRowHeight="15"/>
  <cols>
    <col min="1" max="1" width="5.5703125" customWidth="1"/>
    <col min="2" max="2" width="43.42578125" customWidth="1"/>
    <col min="3" max="3" width="28.140625" customWidth="1"/>
    <col min="4" max="4" width="22.28515625" customWidth="1"/>
    <col min="5" max="5" width="27" customWidth="1"/>
    <col min="6" max="6" width="6.5703125" customWidth="1"/>
    <col min="7" max="7" width="7" customWidth="1"/>
    <col min="9" max="9" width="20" customWidth="1"/>
    <col min="10" max="10" width="15.42578125" bestFit="1" customWidth="1"/>
    <col min="11" max="11" width="9.140625" customWidth="1"/>
  </cols>
  <sheetData>
    <row r="2" spans="1:12" ht="34.5">
      <c r="B2" s="46" t="s">
        <v>29</v>
      </c>
      <c r="C2" s="46"/>
      <c r="D2" s="46"/>
      <c r="E2" s="46"/>
      <c r="F2" s="46"/>
      <c r="G2" s="46"/>
      <c r="H2" s="46"/>
      <c r="I2" s="46"/>
      <c r="J2" s="46"/>
      <c r="K2" s="46"/>
    </row>
    <row r="4" spans="1:12" ht="15.75" thickBot="1"/>
    <row r="5" spans="1:12" ht="28.5" customHeight="1" thickTop="1" thickBot="1">
      <c r="C5" s="56" t="s">
        <v>21</v>
      </c>
      <c r="D5" s="56"/>
      <c r="E5" s="15"/>
      <c r="I5" s="17"/>
    </row>
    <row r="6" spans="1:12" ht="26.25" customHeight="1" thickTop="1" thickBot="1">
      <c r="C6" s="55"/>
      <c r="D6" s="55"/>
      <c r="E6" s="30" t="s">
        <v>70</v>
      </c>
      <c r="G6" s="40" t="str">
        <f>IF(AND(D10=E10,D10&gt;=1,D11&gt;E11),"LOW PROTEIN MISMATCH, CHECK SPELLING",IF(AND(D10=E10,D10&gt;=1,D11&lt;E11),"LOW PROTEIN MISMATCH, CHECK SPELLING",IF(AND(C10&lt;=1,D10&lt;=1,E10&lt;=1,D11&gt;=1,E11&gt;=1),"NAMES OF FEED ITEMS MISSING",IF(AND(C6&lt;=1,C11&gt;=1),"HOW MUCH FEED DO YOU REQUIRE?",IF(AND(C10=E10,C10&gt;=1),"SAME ITEM CANNOT APPEAR AS HIGH AND LOW PROTEIN!",IF(AND(C10=D10,C10&gt;=1),"SAME ITEM CANNOT APPEAR AS HIGH AND LOW PROTEIN!",IF(AND(C10&lt;=0,D10&gt;=1,E10&gt;=1),"NAME OF HIGH PROTEIN FEED MISSING",IF(AND(C10&lt;=1,D10&lt;=1,E10&lt;=1,D11&gt;=1,E11&gt;=1),"NAMES OF FEED ITEMS MISSING",IF(AND(D10&lt;=1,E10&lt;=1,D11&gt;=1,E11&gt;=1),"NAMES OF LOW PROTEIN ITEMS MISSING",IF(AND(C11&gt;=1,E11&gt;=1,C13&gt;0,C13&lt;E11),"FISH REQUIREMENT TOO LOW!!",IF(AND(C11&gt;=1,D11&gt;=1,C13&gt;0,C13&lt;D11),"FISH REQUIREMENT TOO LOW!!",IF(AND(C11&gt;=1,D11&gt;=1,E11&gt;=1,D12=C13),"HIGH PROTEIN NOT NECESSARY",IF(AND(C11&gt;=1,D11&gt;=1,E11&gt;=1,C11=C13),"LOW PROTEIN NOT NECESSARY",IF(AND(C11&gt;=1,E11&gt;=1,D11&gt;=1,D11=D12),"FEED 2 NOT NECESSARY",IF(AND(C11&gt;=1,D11&gt;=1,E11&gt;=1,E11=D12),"FEED 1 NOT NECESSARY",IF(AND(D10&lt;=1,D11&gt;=1,E11&gt;=1,E10&gt;=1),"ENTER NAME OF FEED 1",IF(AND(D10&gt;=1,D11&gt;=1,E11&gt;=1,E10&lt;=1),"ENTER NAME OF FEED 2",IF(OR(J13="MISSING",J14="MISSING"),"ENTER MISSING PROTEIN OR DELETE NAME OF FEED TO PROCEED",IF(AND(C10&lt;=1,E10&gt;=1,D10&lt;=1),"",IF(AND(C10&lt;=1,E10&lt;=1,D10&gt;=1),"",IF(AND(C12="LEAVE BLANK!!",D12&gt;=1),"REMOVE COMBINED PROTEIN % TO PROCEED",IF(AND(E11&gt;D11,D11&gt;=1,E11&gt;=1,D12&gt;E11),"COMBINED LOW PROTEIN % cannot be higher than that in FEED 1 or FEED 2!!",IF(AND(C11&gt;=1,C13&gt;C11),"Your selected fish Protein Requirement is too high for the current ingredients",IF(OR(J13="ERROR",J14="ERROR",J13="INCREASE LOW PROTEIN"),"Ensure 'COMBINED LOW PROTEIN%' is between FEED 1 and FEED 2",IF(J13="LOW PROTEIN ERROR","Low Protein CANNOT be higher than OR equal to FISH REQUIREMENT","")))))))))))))))))))))))))</f>
        <v/>
      </c>
      <c r="H6" s="40"/>
      <c r="I6" s="40"/>
      <c r="J6" s="40"/>
      <c r="K6" s="40"/>
    </row>
    <row r="7" spans="1:12" ht="16.5" thickTop="1" thickBot="1">
      <c r="C7" s="7"/>
      <c r="G7" s="41"/>
      <c r="H7" s="41"/>
      <c r="I7" s="41"/>
      <c r="J7" s="41"/>
      <c r="K7" s="41"/>
    </row>
    <row r="8" spans="1:12" ht="22.5" thickTop="1" thickBot="1">
      <c r="B8" s="33"/>
      <c r="C8" s="78" t="s">
        <v>14</v>
      </c>
      <c r="D8" s="76" t="s">
        <v>13</v>
      </c>
      <c r="E8" s="77"/>
      <c r="G8" s="57" t="s">
        <v>17</v>
      </c>
      <c r="H8" s="58"/>
      <c r="I8" s="58"/>
      <c r="J8" s="58"/>
      <c r="K8" s="59"/>
    </row>
    <row r="9" spans="1:12" ht="22.5" thickTop="1" thickBot="1">
      <c r="A9" s="5"/>
      <c r="B9" s="34"/>
      <c r="C9" s="79"/>
      <c r="D9" s="11" t="s">
        <v>15</v>
      </c>
      <c r="E9" s="11" t="s">
        <v>16</v>
      </c>
      <c r="G9" s="60"/>
      <c r="H9" s="61"/>
      <c r="I9" s="61"/>
      <c r="J9" s="61"/>
      <c r="K9" s="62"/>
      <c r="L9" s="4"/>
    </row>
    <row r="10" spans="1:12" ht="26.25" customHeight="1" thickTop="1" thickBot="1">
      <c r="B10" s="27" t="s">
        <v>69</v>
      </c>
      <c r="C10" s="19"/>
      <c r="D10" s="19"/>
      <c r="E10" s="19"/>
      <c r="F10" s="18"/>
      <c r="G10" s="80" t="s">
        <v>64</v>
      </c>
      <c r="H10" s="31"/>
      <c r="I10" s="32"/>
      <c r="J10" s="31" t="s">
        <v>65</v>
      </c>
      <c r="K10" s="32"/>
      <c r="L10" s="6"/>
    </row>
    <row r="11" spans="1:12" ht="24" customHeight="1" thickTop="1" thickBot="1">
      <c r="B11" s="28" t="s">
        <v>66</v>
      </c>
      <c r="C11" s="22"/>
      <c r="D11" s="22"/>
      <c r="E11" s="22"/>
      <c r="F11" s="18"/>
      <c r="G11" s="64" t="str">
        <f>IF(C10=0,"NOT SPECIFIED",C10)</f>
        <v>NOT SPECIFIED</v>
      </c>
      <c r="H11" s="65"/>
      <c r="I11" s="66"/>
      <c r="J11" s="42" t="str">
        <f>IF(AND(D10=E10,D11&gt;E11),"--",IF(AND(D10=E10,D11&lt;E11),"--",IF(C14="NAMES OF FEED ITEMS MISSING","--",IF(AND(C10=E10,C10&gt;=1),"CHECK SPELLING",IF(AND(C10=D10,C10&gt;=1),"CHECK SPELLING",IF(AND(C11&gt;=1,D11&lt;=1,E11&gt;=1,E11=C13),H27,IF(AND(C11&gt;=1,D11&gt;=1,E11&lt;=1,D11=C13),J23,IF(AND(C11&gt;=1,E11&gt;=1,C13&gt;0,C13&lt;E11),"LOW FISH REQUIREMENT!!",IF(AND(C11&gt;=1,D11&gt;=1,C13&gt;0,C13&lt;D11),"LOW FISH REQUIREMENT!!",IF(AND(C11&gt;=1,D11&gt;=1,E11&gt;=1,D12=C13),J27,IF(AND(D11&gt;=1,E11&gt;=1,C11=C13),J27,IF(AND(C11&gt;=1,D11&gt;=1,E11&gt;=1,E11=D12),H27,IF(AND(C11&gt;=1,E11&gt;=1,D11&gt;=1,D11=D12),J23,IF(AND(C6&lt;=0,C11&gt;=1),"TOTAL QUANTITY??",IF(AND(C6&gt;=0,C11&gt;=1,E11&gt;=1,D11&lt;=1),H27,IF(AND(C6&gt;=0,C11&gt;=1,D11&gt;=1,D11&lt;=1),J23,IF(AND(D11&gt;=1,E11&gt;=1,D12&lt;=1,D11=E11),J23,IF(AND(D11&gt;=1,E11&gt;=1,D10&gt;E10,D12&lt;=1),"ENTER COMBINED LOW PROTEIN",IF(AND(D11&gt;=1,E11&gt;=1,D10&gt;E10,D12&lt;=1),"ENTER COMBINED LOW PROTEIN",IF(AND(C13&gt;=1,D11&gt;=1,C13&lt;D11,E11&lt;=1),"FEED PROTEIN TOO HIGH",IF(AND(C13&gt;=1,E11&gt;=1,C13&lt;E11,D11&lt;=1),"FEED PROTEIN TOO HIGH",IF(AND(C11&gt;=1,D11&gt;=1,C13&lt;=1),"ENTER FISH REQUIREMENT",IF(AND(C6&lt;=0,C11&lt;=1,D11&lt;=1,E11&lt;=1),"--",IF(AND(E10&gt;=1,C10&lt;=1),"FEED NAME MISSING",IF(AND(D10&gt;=1,C10&lt;=1),"FEED NAME MISSING",IF(AND(D10&gt;=1,E10&gt;=1,D11&gt;=1,E11&gt;=1,D12&lt;=1,D11&gt;E11),"INSERT COMBINED PROTEIN",IF(AND(D10&gt;=1,E10&gt;=1,D11&gt;=1,E11&gt;=1,D12&lt;=1,D11&gt;E11),"INSERT COMBINED PROTEIN",IF(AND(D10=E10,D10&lt;=1,D11&lt;E11),"CHECK SPELLING",IF(AND(E10&lt;=1,E11&gt;=1,E11&gt;D11,D12&lt;D11,D12&gt;=1),"--",IF(AND(C11&gt;=1,D11&lt;=1,E11&lt;=1),"ENTER LOW PROTEIN",IF(AND(J13="MISSING",J14="MISSING"),"CHECK LOW PROTEIN",IF(AND(D10&lt;=1,E11&gt;=1,C13&lt;=1),"",IF(AND(D11&gt;=1,E11&lt;=1,C13&lt;=1),"",IF(AND(C11&lt;=1,E11&gt;=1,D11&lt;=1),"HIGH PROTEIN NOT SPECIFIED",IF(AND(C11&lt;=1,E11&lt;=1,D11&gt;=1),"HIGH PROTEIN NOT SPECIFIED",IF(AND(D12&lt;=1,D11&gt;=1,E11&gt;=1,D11=E11),J23,IF(AND(C13&lt;=1,D12&gt;=1),"INSERT FISH REQUIREMENT",IF(AND(D11&lt;=1,E11&lt;=1,C11&lt;=1),"",IF(AND(D12&lt;=1,D11&gt;=1,E11&gt;=1,D10&gt;=1,E10&gt;=1,D10&gt;E10),"INSERT COMBINED PROTEIN",IF(AND(D11&lt;=1,E11&gt;=1),H27,IF(AND(D11&gt;=1,E11&lt;=1),J23,IF(AND(D11&lt;=1,E11&lt;=1),"LOW PROTEIN NOT SELECTED",IF(C11&lt;=1,"HIGH PROTEIN NOT SELECTED",IF(AND(C12="LEAVE BLANK!!",D12&gt;=1),"REMOVE COMBINED PROTEIN",IF(J13="LOW PROTEIN MISMATCH","",IF(OR(C11&lt;=1,D11&lt;=1,E11&lt;=1),"",IF(AND(C11=0,D11=0,C11=0,D11=0,E11=0),"",IF(C13&gt;C11,"REQUIREMENT TOO HIGH",IF(C13&lt;=1,"",IF(OR(D12&gt;=C13),"LOW PROTEIN ERROR",IF(AND(D12&gt;1,E11&lt;D11,D12&lt;E11),"INCREASE LOW PROTEIN",IF(AND(E11&gt;D11,D12&lt;D11,D12&gt;=1),"INCREASE LOW PROTEIN",IF(AND(E11&gt;D11,D12&gt;E11),"REDUCE COMBINED PROTEIN",IF(AND(D11&gt;E11,D12&gt;D11),"REDUCE COMBINED PROTEIN",IF(AND(E11&lt;D11,D12&lt;E11),"INCREASE LOW PROTEIN",IF(OR(D11=D12,E11=D12,D12=C13,C11=C13),"ERROR",IF(OR(D12=C13,C11=C13,C11=D12),"ERROR",IF(AND(D11=E11,D12=D11),J23,IF(AND(D11=E11,D12&gt;D11),J23,IF(AND(D11=E11,D12&lt;D11),J23,IF(AND(D11&lt;=0,D12&lt;=0),I20,IF(AND(E11&lt;=0,D12&lt;=0),H20,IF(AND(D11&gt;=1,E11&gt;=1),J27,"")))))))))))))))))))))))))))))))))))))))))))))))))))))))))))))))</f>
        <v>--</v>
      </c>
      <c r="K11" s="43"/>
      <c r="L11" s="4"/>
    </row>
    <row r="12" spans="1:12" ht="23.25" customHeight="1" thickTop="1" thickBot="1">
      <c r="B12" s="28" t="s">
        <v>67</v>
      </c>
      <c r="C12" s="20" t="str">
        <f>IF(AND(D10=E10,D11&gt;E11),"",IF(AND(D10=E10,D11&lt;E11),"",IF(AND(D11&gt;=1,E11&lt;=1,D12&gt;=1),"DISABLED",IF(AND(D11&lt;=1,E11&gt;=1,D12&gt;=1)," DISABLED",IF(OR(E10&lt;=1,D11&lt;=1,D10&lt;=1,E10&lt;=1),"",IF(OR(D11=E11,D10=E10),"LEAVE BLANK!!",""))))))</f>
        <v/>
      </c>
      <c r="D12" s="37"/>
      <c r="E12" s="38"/>
      <c r="F12" s="8"/>
      <c r="G12" s="67"/>
      <c r="H12" s="68"/>
      <c r="I12" s="69"/>
      <c r="J12" s="44"/>
      <c r="K12" s="45"/>
      <c r="L12" s="4"/>
    </row>
    <row r="13" spans="1:12" ht="23.25" customHeight="1" thickTop="1" thickBot="1">
      <c r="B13" s="29" t="s">
        <v>68</v>
      </c>
      <c r="C13" s="37"/>
      <c r="D13" s="63"/>
      <c r="E13" s="38"/>
      <c r="F13" s="25"/>
      <c r="G13" s="70" t="str">
        <f>IF(AND(D10&lt;=1,D11&gt;=1),"NOT SPECIFIED",IF(AND(D10&lt;=1,E10&gt;=1),"",IF(D10=0,"NOT SPECIFIED",D10)))</f>
        <v>NOT SPECIFIED</v>
      </c>
      <c r="H13" s="71"/>
      <c r="I13" s="72"/>
      <c r="J13" s="23" t="str">
        <f>IF(AND(D10=E10,D10&gt;=1,D11&gt;E11),"PROTEIN MISMATCH",IF(AND(D10=E10,D10&gt;=1,D11&lt;E11),"PROTEIN MISMATCH",IF(C14="NAMES OF FEED ITEMS MISSING","--",IF(C6&lt;=1,"--",IF(AND(C10=D10,C10&gt;=1),"CHECK SPELLING",IF(AND(C11&gt;=1,D11&lt;=1,E11&gt;=1,E11=C13),"",IF(AND(C11&gt;=1,D11&lt;=1,E11&gt;=1,E11=C13),J23,IF(AND(C11&gt;=1,D11&gt;=1,E11&lt;=1,D11=C13),H20,IF(AND(C11&gt;=1,E11&gt;=1,C13&lt;E11),"",IF(AND(C11&gt;=1,D11&gt;=1,C13&lt;D11),"",IF(AND(C11&gt;=1,D11&gt;=1,E11&gt;=1,E11=D12),"Not necessary",IF(AND(C11&gt;=1,D11&gt;=1,E11&gt;=1,D12&gt;=1,D12=C13),F19*J20,IF(AND(D11&gt;=1,E11&gt;=1,D12&lt;=1,D11=E11),H20,IF(AND(D11&gt;=1,E11&gt;=1,D12&lt;=1),"--",IF(AND(C13&gt;=1,D11&gt;=1,C13&lt;D11),"--",IF(AND(D10&lt;=1,D11&lt;=1),"",IF(AND(D11=E11,D11&gt;=1,C12="LEAVE BLANK!!",C13&lt;=1),"--",IF(AND(D12&gt;=1,C12="LEAVE BLANK!!"),"--",IF(C11&lt;=1,"--",IF(C10&lt;=1,"--",IF(J14="FEED NAME MISSING","--",IF(AND(D10&gt;=1,E10&gt;=1,D11&gt;=1,E11&gt;=1,C12&lt;=1),"--",IF(J14="PROTEIN MISMATCH!","--",IF(AND(D10&gt;=1,D11&lt;=1),"MISSING",IF(AND(D11&gt;=1,E11&lt;=1,C13&lt;=1),"",IF(AND(C11&lt;=1,E11&lt;=1,D11&gt;=1),"",IF(AND(C12="DISABLED",D12&gt;=1),"DELETE COMBINED",IF(AND(D12&lt;=1,D11&gt;=1,E11&gt;=1,D11=E11),H20,IF(AND(D11&lt;=1,E11&lt;=1,C11&lt;=1),"",IF(AND(D12&lt;=1,D11&gt;=1,E10&gt;=1),"",IF(AND(D11&lt;=1,E11&gt;=1),"",IF(AND(D11&gt;=1,E11&lt;=1),H20,IF(C11&lt;=1,"",IF(AND(C12="LEAVE BLANK!!",D12&gt;=1),"REMOVE COMBINED PROTEIN",IF(AND(D11=E11,D11&gt;E11),"LOW PROTEIN MISMATCH",IF(AND(D11=E11,D11&lt;E11),"LOW PROTEIN MISMATCH",IF(C13&lt;=1,"",IF(AND(C11=0,D11=0,C11=0,D11=0,E11=0),"",IF(C13&gt;C11,"--",IF(D12&gt;=C13,"LOW PROTEIN ERROR",IF(AND(E11&gt;D11,D12&lt;D11),"--",IF(AND(E11&gt;D11,D12&gt;E11),"--",IF(AND(D11&gt;E11,D12&gt;D11),"REDUCE COMBINED PROTEIN",IF(AND(E11&lt;D11,D12&lt;E11),"INCREASE LOW PROTEIN",IF(D11&lt;=1,0,IF(AND(D11&gt;=1,E11&gt;=1,D12&gt;=1),F19*J20,""))))))))))))))))))))))))))))))))))))))))))))))</f>
        <v>--</v>
      </c>
      <c r="K13" s="13"/>
    </row>
    <row r="14" spans="1:12" ht="28.5" thickTop="1" thickBot="1">
      <c r="A14" s="5"/>
      <c r="B14" s="47"/>
      <c r="C14" s="49" t="str">
        <f>IF(AND(D10=E10,D10&gt;=1,D11&gt;E11),"LOW PROTEIN MISMATCH, CHECK SPELLING",IF(AND(D10=E10,D10&gt;=1,D11&lt;E11),"LOW PROTEIN MISMATCH, CHECK SPELLING",IF(AND(C10=E10,C10&gt;=1),"SAME ITEM CANNOT APPEAR AS HIGH AND LOW PROTEIN!",IF(AND(C10=D10,C10&gt;=1),"SAME ITEM CANNOT APPEAR AS HIGH AND LOW PROTEIN!",IF(AND(C10&lt;=1,D10&lt;=1,E10&lt;=1,D11&gt;=1,E11&gt;=1),"NAMES OF FEED ITEMS MISSING",IF(AND(D10&lt;=1,E10&lt;=1,D11&gt;=1,E11&gt;=1),"NAMES OF LOW PROTEIN ITEMS MISSING",IF(AND(C11&gt;=1,E11&gt;=1,C13&gt;0,C13&lt;E11),"FISH REQUIREMENT TOO LOW!!",IF(AND(C11&gt;=1,D11&gt;=1,C13&gt;0,C13&lt;D11),"FISH REQUIREMENT TOO LOW!!",IF(AND(C11&gt;=1,D11&gt;=1,E11&gt;=1,D12=C13),"HIGH PROTEIN NOT NECESSARY",IF(AND(C11&gt;=1,D11&gt;=1,E11&gt;=1,C11=C13),"LOW PROTEIN NOT NECESSARY",IF(AND(C11&gt;=1,E11&gt;=1,D11&gt;=1,D11=D12),"FEED 2 NOT NECESSARY",IF(AND(C11&gt;=1,D11&gt;=1,E10&gt;=1,E11&gt;=1,E11=D12),"FEED 1 NOT NECESSARY",IF(AND(C6&lt;=1,C11&gt;=1),"HOW MUCH FEED DO YOU REQUIRE?",IF(AND(D10&lt;=1,D11&gt;=1,E11&gt;=1,E10&gt;=1),"ENTER NAME OF FEED 1",IF(AND(D10&gt;=1,D11&gt;=1,E11&gt;=1,E10&lt;=1),"ENTER NAME OF FEED 2",IF(C13&gt;="MISSING","ENTER MISSING PROTEIN OR DELETE NAME TO PROCEED",IF(AND(C12&gt;=1,J14="MISSING"),"ENTER MISSING PROTEIN OR DELETE NAME TO PROCEED",IF(AND(D11=E11,D11&gt;E11),"MIX FEED 1 &amp; 2 IN ANY RATIO",IF(AND(D12&lt;D11,D12&lt;E11,D12&gt;=1),"COMBINED PROTEIN IS TOO LOW",IF(AND(D12&gt;D11,D12&gt;E11,D11&gt;=1,E11&gt;=1),"COMBINED PROTEIN IS TOO HIGH",IF(AND(C11&gt;=1,E11&gt;=1,C13&lt;=1),"PLEASE ENTER FISH PROTEIN REQUIREMENT",IF(AND(D12&gt;=1,D11&gt;=1,E11&lt;=1),"DELETE COMBINED LOW PROTEIN % TO PROCEED",IF(AND(D12&gt;=1,D11&lt;=1,E11&gt;=1),"DELETE COMBINED LOW PROTEIN %",IF(AND(D10&lt;=1,E10&gt;=1),"",IF(AND(D10&gt;=1,E10&lt;=1),"",IF(AND(D10&lt;=1,E10&gt;=1),"",IF(AND(D10&lt;=1,E10&lt;=1,C10&lt;=1),"",IF(C10&lt;=0,"NAME OF HIGH PROTEIN FEED MISSING",IF(AND(C13&gt;=1,C6&lt;=0),"PLEASE ENTER QUANTITY REQUIRED",IF(D11=E11,"",IF(AND(C13&gt;=1,C6&lt;=0),"PLEASE ENTER QUANTITY REQUIRED",IF(AND(D12&lt;=1,D11&gt;=1,E11&gt;=1),"COMBINED LOW PROTEIN NOT SPECIFIED",IF(C13&lt;=1,"FISH REQUIREMENT NOT SPECIFIED","")))))))))))))))))))))))))))))))))</f>
        <v/>
      </c>
      <c r="D14" s="50"/>
      <c r="E14" s="51"/>
      <c r="F14" s="25"/>
      <c r="G14" s="73" t="str">
        <f>IF(AND(E10&lt;=1,E11&gt;=1),"NOT SPECIFIED",IF(AND(E10&lt;=1,D10&gt;=1),"",IF(E10=0,"NOT SPECIFIED",E10)))</f>
        <v>NOT SPECIFIED</v>
      </c>
      <c r="H14" s="74"/>
      <c r="I14" s="75"/>
      <c r="J14" s="35" t="str">
        <f>IF(C6&lt;=1,"--",IF(AND(C10=E10,C10&gt;=1),"CHECK SPELLING",IF(AND(C11&gt;=1,E11&gt;=1,C13&lt;E11),"",IF(AND(C11&gt;=1,D11&gt;=1,C13&lt;D11),"",IF(AND(C11&gt;=1,D11&gt;=1,E11&gt;=1,D12=C13),F19*H24,IF(AND(C13&gt;=1,E11&gt;=1,C13&lt;E11),"--",IF(AND(D11=E11,D11&gt;=1,C12="LEAVE BLANK!!",C13&lt;=1),"--",IF(AND(D12&gt;=1,C12="LEAVE BLANK!!"),"--",IF(AND(E10&lt;=1,E11&lt;=1),"",IF(AND(D12&gt;=1,C12="LEAVE BLANK!!"),"--",IF(C11&lt;=1,"--",IF(C10&lt;=1,"--",IF(AND(D10&gt;=1,E10&gt;=1,D11&lt;=1,E11&gt;=1),"--",IF(AND(E10&gt;=1,D10&lt;E10,D11=E11,D11&gt;=1),"MIX FREELY WITH",IF(AND(E10&gt;=1,D10&gt;E10,D11=E11,E11&gt;=1),"MIX FREELY WITH",IF(AND(D10=E10,D10&gt;=1,D11&lt;E11),"PROTEIN MISMATCH!",IF(AND(D10=E10,D10&gt;=1,D11&gt;E11),"PROTEIN MISMATCH!",IF(AND(E10&gt;=1,E11&lt;=1),"MISSING",IF(AND(D10&lt;=1,E10&gt;=1,C13&lt;=1),"",IF(AND(C10&lt;=1,E10&gt;=1,D10&lt;=1),"",IF(AND(D12&lt;=1,D10&gt;=1,E10&gt;=1,D11=E11),"",IF(AND(D10&lt;=1,E10&lt;=1,C10&lt;=1),"",IF(AND(D10&gt;=1,E10&gt;=1,D12&lt;=1,D11&gt;=1,E11&gt;=1),"--",IF(C10&lt;=1,"",IF(AND(D10=E10,D10&gt;=1),"",IF(AND(D10=E10,D10&gt;=1,D11&gt;E11),"LOW PROTEIN MISMATCH",IF(AND(D10=E10,D10&gt;=1,D11&lt;E11),"LOW PROTEIN MISMATCH",IF(C13&lt;=1,"",IF(AND(C11&lt;=0,D11&lt;=0,E11&lt;=0),"",IF(C13&gt;C11,"--",IF(D12&gt;=C13,"LOW PROTEIN ERROR",IF(AND(E11&gt;D11,D12&lt;D11),"--",IF(AND(E11&gt;D11,D12&gt;E11,D11&gt;=1),"--",IF(AND(D11&gt;E11,D12&gt;D11),"REDUCE COMBINED PROTEIN",IF(AND(E11&lt;D11,D12&lt;E11),"INCREASE LOW PROTEIN",IF(D11&lt;=1,I20,IF(AND(D11&gt;=1,E11&gt;=1,D12&gt;=1),F19*H24,IF(E11&lt;=1,0,""))))))))))))))))))))))))))))))))))))))</f>
        <v>--</v>
      </c>
      <c r="K14" s="36"/>
      <c r="L14" s="26" t="str">
        <f>IF(C6&lt;=1,"",IF(AND(C13&gt;=1,D11&gt;=1,C13&lt;D11),"",IF(D10&lt;=1,"",IF(AND(D11=E11,D11&gt;=1,C12="LEAVE BLANK!!",C13&lt;=1),"",IF(AND(D12&gt;=1,C12="LEAVE BLANK!!"),"",IF(AND(C11&lt;=1,D11&lt;=1,E11&lt;=1),"",IF(AND(D10&lt;E10,D11=E11),D10,IF(AND(D10&gt;E10,D11=E11,E10&gt;=1,E11&gt;=1),D10,""))))))))</f>
        <v/>
      </c>
    </row>
    <row r="15" spans="1:12" ht="32.25" thickBot="1">
      <c r="B15" s="48"/>
      <c r="C15" s="52"/>
      <c r="D15" s="53"/>
      <c r="E15" s="54"/>
      <c r="G15" s="24"/>
      <c r="H15" s="9"/>
      <c r="I15" s="10" t="s">
        <v>18</v>
      </c>
      <c r="J15" s="21" t="str">
        <f>IF(OR(J14="MISSING",J13="MISSING"),"--",IF(OR(J11="CHECK SPELLING",J13="ERROR!",J14="CHECK SPELLING"),"--",IF(C6="","",IF(AND(C12="DISABLED",D12&gt;=1),"DELETE COMBINED",IF(C13&lt;=1,"",IF(AND(C11=0,D11=0,C11=0,D11=0,E11=0),"",IF(OR(J13="ERROR",J14="ERROR",J13="INCREASE LOW PROTEIN",J13="REQUIREMENT TOO HIGH"),"REVISE ENTRIES",IF(AND(J11&lt;=0,J13&lt;=0),"",IF(AND(J11&gt;=1,J13&gt;=1,J14&lt;=1),C6,SUM(J11:J14))))))))))</f>
        <v/>
      </c>
      <c r="K15" s="14" t="str">
        <f>IF(J15="REVISE ENTRIES","",IF(OR(J15=0,J15="--",J15=""),"",E6))</f>
        <v/>
      </c>
      <c r="L15" s="4"/>
    </row>
    <row r="16" spans="1:12" ht="30" thickTop="1">
      <c r="B16" s="3"/>
      <c r="G16" s="39" t="str">
        <f>C14</f>
        <v/>
      </c>
      <c r="H16" s="39"/>
      <c r="I16" s="39"/>
      <c r="J16" s="39"/>
      <c r="K16" s="39"/>
    </row>
    <row r="17" spans="2:10">
      <c r="B17" s="3"/>
      <c r="E17" s="3"/>
    </row>
    <row r="18" spans="2:10">
      <c r="B18" t="s">
        <v>0</v>
      </c>
      <c r="E18" t="s">
        <v>2</v>
      </c>
      <c r="F18" t="s">
        <v>27</v>
      </c>
    </row>
    <row r="19" spans="2:10">
      <c r="B19" t="s">
        <v>8</v>
      </c>
      <c r="E19" t="s">
        <v>3</v>
      </c>
      <c r="F19" s="2" t="e">
        <f>$C$6*(ABS($C$11-$C$13)/(ABS($D$12-$C$13)+ABS($C$11-$C$13)))</f>
        <v>#DIV/0!</v>
      </c>
      <c r="H19" t="s">
        <v>19</v>
      </c>
      <c r="I19" t="s">
        <v>20</v>
      </c>
      <c r="J19" t="s">
        <v>22</v>
      </c>
    </row>
    <row r="20" spans="2:10">
      <c r="B20" t="s">
        <v>1</v>
      </c>
      <c r="E20" t="s">
        <v>4</v>
      </c>
      <c r="G20" s="2"/>
      <c r="H20" s="2" t="e">
        <f>$C$6*(ABS($C$11-$C$13)/(ABS($D$11-$C$13)+ABS($C$11-$C$13)))</f>
        <v>#DIV/0!</v>
      </c>
      <c r="I20" s="16" t="e">
        <f>$C$6*(ABS($C$11-$C$13)/(ABS($E$11-$C$13)+ABS($C$11-$C$13)))</f>
        <v>#DIV/0!</v>
      </c>
      <c r="J20" s="1" t="e">
        <f>ABS($E$11-$D$12)/(ABS($E$11-$D$12)+ABS($D$11-$D$12))</f>
        <v>#DIV/0!</v>
      </c>
    </row>
    <row r="21" spans="2:10">
      <c r="B21" t="s">
        <v>9</v>
      </c>
      <c r="E21" t="s">
        <v>5</v>
      </c>
    </row>
    <row r="22" spans="2:10" ht="15.75" thickBot="1">
      <c r="B22" t="s">
        <v>28</v>
      </c>
      <c r="E22" t="s">
        <v>6</v>
      </c>
      <c r="J22" t="s">
        <v>25</v>
      </c>
    </row>
    <row r="23" spans="2:10" ht="30" thickBot="1">
      <c r="B23" t="s">
        <v>10</v>
      </c>
      <c r="E23" t="s">
        <v>12</v>
      </c>
      <c r="H23" t="s">
        <v>23</v>
      </c>
      <c r="J23" s="12" t="e">
        <f>$C$6*(ABS(D11-C13)/(ABS($C$11-$C$13)+ABS($D$11-$C$13)))</f>
        <v>#DIV/0!</v>
      </c>
    </row>
    <row r="24" spans="2:10">
      <c r="B24" t="s">
        <v>7</v>
      </c>
      <c r="E24" t="s">
        <v>11</v>
      </c>
      <c r="H24" s="1" t="e">
        <f>ABS($D$11-$D$12)/(ABS($E$11-$D$12)+ABS($D$11-$D$12))</f>
        <v>#DIV/0!</v>
      </c>
    </row>
    <row r="26" spans="2:10" ht="15.75" thickBot="1">
      <c r="H26" t="s">
        <v>24</v>
      </c>
      <c r="J26" t="s">
        <v>26</v>
      </c>
    </row>
    <row r="27" spans="2:10" ht="30" thickBot="1">
      <c r="H27" s="12" t="e">
        <f>$C$6*(ABS(E11-C13)/(ABS($E$11-$C$13)+ABS($C$11-$C$13)))</f>
        <v>#DIV/0!</v>
      </c>
      <c r="J27" s="12" t="e">
        <f>$C$6*(ABS($D$12-$C$13)/(ABS($D$12-$C$13)+ABS($C$11-$C$13)))</f>
        <v>#DIV/0!</v>
      </c>
    </row>
    <row r="29" spans="2:10">
      <c r="C29" t="s">
        <v>59</v>
      </c>
    </row>
    <row r="30" spans="2:10">
      <c r="B30" t="s">
        <v>42</v>
      </c>
      <c r="C30" t="s">
        <v>3</v>
      </c>
    </row>
    <row r="31" spans="2:10">
      <c r="B31" t="s">
        <v>1</v>
      </c>
      <c r="C31" t="s">
        <v>34</v>
      </c>
    </row>
    <row r="32" spans="2:10">
      <c r="B32" t="s">
        <v>43</v>
      </c>
      <c r="C32" t="s">
        <v>47</v>
      </c>
    </row>
    <row r="33" spans="2:3">
      <c r="B33" t="s">
        <v>55</v>
      </c>
      <c r="C33" t="s">
        <v>44</v>
      </c>
    </row>
    <row r="34" spans="2:3">
      <c r="B34" t="s">
        <v>12</v>
      </c>
      <c r="C34" t="s">
        <v>46</v>
      </c>
    </row>
    <row r="35" spans="2:3">
      <c r="B35" t="s">
        <v>39</v>
      </c>
      <c r="C35" t="s">
        <v>45</v>
      </c>
    </row>
    <row r="36" spans="2:3">
      <c r="B36" t="s">
        <v>62</v>
      </c>
      <c r="C36" t="s">
        <v>50</v>
      </c>
    </row>
    <row r="37" spans="2:3">
      <c r="B37" t="s">
        <v>54</v>
      </c>
      <c r="C37" t="s">
        <v>41</v>
      </c>
    </row>
    <row r="38" spans="2:3">
      <c r="B38" t="s">
        <v>32</v>
      </c>
      <c r="C38" t="s">
        <v>40</v>
      </c>
    </row>
    <row r="39" spans="2:3">
      <c r="B39" t="s">
        <v>0</v>
      </c>
      <c r="C39" t="s">
        <v>52</v>
      </c>
    </row>
    <row r="40" spans="2:3">
      <c r="B40" t="s">
        <v>31</v>
      </c>
      <c r="C40" t="s">
        <v>58</v>
      </c>
    </row>
    <row r="41" spans="2:3">
      <c r="B41" t="s">
        <v>53</v>
      </c>
      <c r="C41" t="s">
        <v>37</v>
      </c>
    </row>
    <row r="42" spans="2:3">
      <c r="B42" t="s">
        <v>30</v>
      </c>
      <c r="C42" t="s">
        <v>48</v>
      </c>
    </row>
    <row r="43" spans="2:3">
      <c r="B43" t="s">
        <v>38</v>
      </c>
      <c r="C43" t="s">
        <v>4</v>
      </c>
    </row>
    <row r="44" spans="2:3">
      <c r="B44" t="s">
        <v>33</v>
      </c>
      <c r="C44" t="s">
        <v>57</v>
      </c>
    </row>
    <row r="45" spans="2:3">
      <c r="B45" t="s">
        <v>35</v>
      </c>
      <c r="C45" t="s">
        <v>51</v>
      </c>
    </row>
    <row r="46" spans="2:3">
      <c r="B46" t="s">
        <v>60</v>
      </c>
      <c r="C46" t="s">
        <v>49</v>
      </c>
    </row>
    <row r="47" spans="2:3">
      <c r="B47" t="s">
        <v>61</v>
      </c>
      <c r="C47" t="s">
        <v>56</v>
      </c>
    </row>
    <row r="48" spans="2:3">
      <c r="B48" t="s">
        <v>36</v>
      </c>
    </row>
    <row r="49" spans="2:2">
      <c r="B49" t="s">
        <v>63</v>
      </c>
    </row>
  </sheetData>
  <sheetProtection selectLockedCells="1"/>
  <sortState ref="B30:B49">
    <sortCondition ref="B30"/>
  </sortState>
  <mergeCells count="20">
    <mergeCell ref="G6:K7"/>
    <mergeCell ref="J11:K12"/>
    <mergeCell ref="B2:K2"/>
    <mergeCell ref="B14:B15"/>
    <mergeCell ref="C14:E15"/>
    <mergeCell ref="C6:D6"/>
    <mergeCell ref="C5:D5"/>
    <mergeCell ref="G8:K9"/>
    <mergeCell ref="C13:E13"/>
    <mergeCell ref="G11:I12"/>
    <mergeCell ref="G13:I13"/>
    <mergeCell ref="G14:I14"/>
    <mergeCell ref="D8:E8"/>
    <mergeCell ref="C8:C9"/>
    <mergeCell ref="G10:I10"/>
    <mergeCell ref="J10:K10"/>
    <mergeCell ref="B8:B9"/>
    <mergeCell ref="J14:K14"/>
    <mergeCell ref="D12:E12"/>
    <mergeCell ref="G16:K16"/>
  </mergeCells>
  <dataValidations xWindow="732" yWindow="451" count="7">
    <dataValidation type="decimal" operator="greaterThanOrEqual" allowBlank="1" showInputMessage="1" showErrorMessage="1" errorTitle="ERROR" error="POSSIBLE REASONS:_x000a__x000a_1. FISH REQUIREMENT is too low for the selected items. Please select ingredients with a lower protein content_x000a__x000a_2. You may have included a digit or sign in your entry. Only letters are allowed_x000a__x000a__x000a_" sqref="C13:E13">
      <formula1>D12</formula1>
    </dataValidation>
    <dataValidation type="decimal" operator="greaterThan" allowBlank="1" showErrorMessage="1" errorTitle="INVALID PROTEIN CONTENT" error="Possible reasons:_x000a__x000a_1. The PROTEIN you entered is too LOW. Confirm the value please_x000a__x000a_2.You have included a letter or a sign in your entry. Only numbers are allowed._x000a_" prompt="ENTER PROTEIN CONTENT" sqref="C11">
      <formula1>C13</formula1>
    </dataValidation>
    <dataValidation type="textLength" operator="greaterThanOrEqual" allowBlank="1" showInputMessage="1" showErrorMessage="1" errorTitle="REMINDER" error="You can only enter text into this space. Digits and signs are not allowed" sqref="C10">
      <formula1>1</formula1>
    </dataValidation>
    <dataValidation type="textLength" operator="notEqual" allowBlank="1" showInputMessage="1" showErrorMessage="1" errorTitle="REMINDER" error="Same feed item cannot appear twice" sqref="D10">
      <formula1>C10</formula1>
    </dataValidation>
    <dataValidation type="decimal" operator="lessThan" allowBlank="1" showErrorMessage="1" errorTitle="INVALID PROTEIN CONTENT" error="Possible reasons:_x000a__x000a_1. The PROTEIN you entered is too HIGH. Confirm the value please_x000a__x000a_2.You have included a letter or a sign in your entry. Only numbers are allowed._x000a_" prompt="ENTER PROTEIN CONTENT" sqref="D11">
      <formula1>C11</formula1>
    </dataValidation>
    <dataValidation type="decimal" operator="lessThan" allowBlank="1" showErrorMessage="1" errorTitle="INVALID PROTEIN CONTENT" error="Possible reasons:_x000a__x000a_1. The PROTEIN you entered is too HIGH. Confirm the value please_x000a__x000a_2.You have included a letter or a sign in your entry. Only numbers are allowed._x000a_" prompt="ENTER PROTEIN CONTENT" sqref="E11">
      <formula1>C11</formula1>
    </dataValidation>
    <dataValidation type="textLength" operator="notEqual" allowBlank="1" showInputMessage="1" showErrorMessage="1" errorTitle="REMINDER" error="Same feed item cannot appear twice" sqref="E10">
      <formula1>D10</formula1>
    </dataValidation>
  </dataValidations>
  <pageMargins left="0.7" right="0.7" top="0.75" bottom="0.75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Pearson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MUNALA</dc:creator>
  <cp:lastModifiedBy>MUNALA</cp:lastModifiedBy>
  <dcterms:created xsi:type="dcterms:W3CDTF">2010-02-26T05:12:25Z</dcterms:created>
  <dcterms:modified xsi:type="dcterms:W3CDTF">2012-12-13T20:58:01Z</dcterms:modified>
</cp:coreProperties>
</file>